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vancigerovaR\Documents\Akce\Aktualni\TIC\Vyberovka3\"/>
    </mc:Choice>
  </mc:AlternateContent>
  <bookViews>
    <workbookView xWindow="0" yWindow="0" windowWidth="28800" windowHeight="12435" tabRatio="898"/>
  </bookViews>
  <sheets>
    <sheet name="Rekapitulace stavby" sheetId="1" r:id="rId1"/>
    <sheet name="01 - Architektonicko stav..." sheetId="2" r:id="rId2"/>
    <sheet name="03 - Typové vybavení" sheetId="3" r:id="rId3"/>
    <sheet name="04 - Atypické vybavení" sheetId="4" r:id="rId4"/>
    <sheet name="05 - Elektroinstalace" sheetId="5" r:id="rId5"/>
    <sheet name="07 - Všeobecné konstrukce..." sheetId="7" r:id="rId6"/>
    <sheet name="Pokyny pro vyplnění" sheetId="8" r:id="rId7"/>
  </sheets>
  <definedNames>
    <definedName name="_xlnm._FilterDatabase" localSheetId="1" hidden="1">'01 - Architektonicko stav...'!$C$95:$K$731</definedName>
    <definedName name="_xlnm._FilterDatabase" localSheetId="2" hidden="1">'03 - Typové vybavení'!$C$81:$K$141</definedName>
    <definedName name="_xlnm._FilterDatabase" localSheetId="3" hidden="1">'04 - Atypické vybavení'!$C$79:$K$91</definedName>
    <definedName name="_xlnm._FilterDatabase" localSheetId="4" hidden="1">'05 - Elektroinstalace'!$C$85:$K$203</definedName>
    <definedName name="_xlnm._FilterDatabase" localSheetId="5" hidden="1">'07 - Všeobecné konstrukce...'!$C$79:$K$108</definedName>
    <definedName name="_xlnm.Print_Titles" localSheetId="1">'01 - Architektonicko stav...'!$95:$95</definedName>
    <definedName name="_xlnm.Print_Titles" localSheetId="2">'03 - Typové vybavení'!$81:$81</definedName>
    <definedName name="_xlnm.Print_Titles" localSheetId="3">'04 - Atypické vybavení'!$79:$79</definedName>
    <definedName name="_xlnm.Print_Titles" localSheetId="4">'05 - Elektroinstalace'!$85:$85</definedName>
    <definedName name="_xlnm.Print_Titles" localSheetId="5">'07 - Všeobecné konstrukce...'!$79:$79</definedName>
    <definedName name="_xlnm.Print_Titles" localSheetId="0">'Rekapitulace stavby'!$52:$52</definedName>
    <definedName name="_xlnm.Print_Area" localSheetId="1">'01 - Architektonicko stav...'!$C$4:$J$39,'01 - Architektonicko stav...'!$C$45:$J$77,'01 - Architektonicko stav...'!$C$83:$K$731</definedName>
    <definedName name="_xlnm.Print_Area" localSheetId="2">'03 - Typové vybavení'!$C$4:$J$39,'03 - Typové vybavení'!$C$45:$J$63,'03 - Typové vybavení'!$C$69:$K$141</definedName>
    <definedName name="_xlnm.Print_Area" localSheetId="3">'04 - Atypické vybavení'!$C$4:$J$39,'04 - Atypické vybavení'!$C$45:$J$61,'04 - Atypické vybavení'!$C$67:$K$91</definedName>
    <definedName name="_xlnm.Print_Area" localSheetId="4">'05 - Elektroinstalace'!$C$4:$J$39,'05 - Elektroinstalace'!$C$45:$J$67,'05 - Elektroinstalace'!$C$73:$K$203</definedName>
    <definedName name="_xlnm.Print_Area" localSheetId="5">'07 - Všeobecné konstrukce...'!$C$4:$J$39,'07 - Všeobecné konstrukce...'!$C$45:$J$61,'07 - Všeobecné konstrukce...'!$C$67:$K$108</definedName>
    <definedName name="_xlnm.Print_Area" localSheetId="6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stavby'!$C$42:$AQ$60</definedName>
  </definedNames>
  <calcPr calcId="152511"/>
</workbook>
</file>

<file path=xl/calcChain.xml><?xml version="1.0" encoding="utf-8"?>
<calcChain xmlns="http://schemas.openxmlformats.org/spreadsheetml/2006/main">
  <c r="J620" i="2" l="1"/>
  <c r="P620" i="2"/>
  <c r="R620" i="2"/>
  <c r="T620" i="2"/>
  <c r="BE620" i="2"/>
  <c r="BF620" i="2"/>
  <c r="BG620" i="2"/>
  <c r="BH620" i="2"/>
  <c r="BI620" i="2"/>
  <c r="BK620" i="2"/>
  <c r="J628" i="2"/>
  <c r="BE628" i="2" s="1"/>
  <c r="P628" i="2"/>
  <c r="R628" i="2"/>
  <c r="T628" i="2"/>
  <c r="BF628" i="2"/>
  <c r="BG628" i="2"/>
  <c r="BH628" i="2"/>
  <c r="BI628" i="2"/>
  <c r="BK628" i="2"/>
  <c r="J37" i="7" l="1"/>
  <c r="J36" i="7"/>
  <c r="AY59" i="1"/>
  <c r="J35" i="7"/>
  <c r="AX59" i="1"/>
  <c r="BI106" i="7"/>
  <c r="BH106" i="7"/>
  <c r="BG106" i="7"/>
  <c r="BF106" i="7"/>
  <c r="T106" i="7"/>
  <c r="R106" i="7"/>
  <c r="P106" i="7"/>
  <c r="BI103" i="7"/>
  <c r="BH103" i="7"/>
  <c r="BG103" i="7"/>
  <c r="BF103" i="7"/>
  <c r="T103" i="7"/>
  <c r="R103" i="7"/>
  <c r="P103" i="7"/>
  <c r="BI100" i="7"/>
  <c r="BH100" i="7"/>
  <c r="BG100" i="7"/>
  <c r="BF100" i="7"/>
  <c r="T100" i="7"/>
  <c r="R100" i="7"/>
  <c r="P100" i="7"/>
  <c r="BI97" i="7"/>
  <c r="BH97" i="7"/>
  <c r="BG97" i="7"/>
  <c r="BF97" i="7"/>
  <c r="T97" i="7"/>
  <c r="R97" i="7"/>
  <c r="P97" i="7"/>
  <c r="BI94" i="7"/>
  <c r="BH94" i="7"/>
  <c r="BG94" i="7"/>
  <c r="BF94" i="7"/>
  <c r="T94" i="7"/>
  <c r="R94" i="7"/>
  <c r="P94" i="7"/>
  <c r="BI91" i="7"/>
  <c r="BH91" i="7"/>
  <c r="BG91" i="7"/>
  <c r="BF91" i="7"/>
  <c r="T91" i="7"/>
  <c r="R91" i="7"/>
  <c r="P91" i="7"/>
  <c r="BI88" i="7"/>
  <c r="BH88" i="7"/>
  <c r="BG88" i="7"/>
  <c r="BF88" i="7"/>
  <c r="T88" i="7"/>
  <c r="R88" i="7"/>
  <c r="P88" i="7"/>
  <c r="BI85" i="7"/>
  <c r="BH85" i="7"/>
  <c r="BG85" i="7"/>
  <c r="BF85" i="7"/>
  <c r="T85" i="7"/>
  <c r="R85" i="7"/>
  <c r="P85" i="7"/>
  <c r="BI82" i="7"/>
  <c r="BH82" i="7"/>
  <c r="BG82" i="7"/>
  <c r="BF82" i="7"/>
  <c r="T82" i="7"/>
  <c r="R82" i="7"/>
  <c r="P82" i="7"/>
  <c r="J76" i="7"/>
  <c r="F76" i="7"/>
  <c r="F74" i="7"/>
  <c r="E72" i="7"/>
  <c r="J54" i="7"/>
  <c r="F54" i="7"/>
  <c r="F52" i="7"/>
  <c r="E50" i="7"/>
  <c r="J24" i="7"/>
  <c r="E24" i="7"/>
  <c r="J55" i="7" s="1"/>
  <c r="J23" i="7"/>
  <c r="J18" i="7"/>
  <c r="E18" i="7"/>
  <c r="F77" i="7" s="1"/>
  <c r="J17" i="7"/>
  <c r="J74" i="7"/>
  <c r="E7" i="7"/>
  <c r="E48" i="7" s="1"/>
  <c r="J37" i="5"/>
  <c r="J36" i="5"/>
  <c r="AY58" i="1" s="1"/>
  <c r="J35" i="5"/>
  <c r="AX58" i="1" s="1"/>
  <c r="BI203" i="5"/>
  <c r="BH203" i="5"/>
  <c r="BG203" i="5"/>
  <c r="BF203" i="5"/>
  <c r="T203" i="5"/>
  <c r="R203" i="5"/>
  <c r="P203" i="5"/>
  <c r="BI202" i="5"/>
  <c r="BH202" i="5"/>
  <c r="BG202" i="5"/>
  <c r="BF202" i="5"/>
  <c r="T202" i="5"/>
  <c r="R202" i="5"/>
  <c r="P202" i="5"/>
  <c r="BI201" i="5"/>
  <c r="BH201" i="5"/>
  <c r="BG201" i="5"/>
  <c r="BF201" i="5"/>
  <c r="T201" i="5"/>
  <c r="R201" i="5"/>
  <c r="P201" i="5"/>
  <c r="BI200" i="5"/>
  <c r="BH200" i="5"/>
  <c r="BG200" i="5"/>
  <c r="BF200" i="5"/>
  <c r="T200" i="5"/>
  <c r="R200" i="5"/>
  <c r="P200" i="5"/>
  <c r="BI199" i="5"/>
  <c r="BH199" i="5"/>
  <c r="BG199" i="5"/>
  <c r="BF199" i="5"/>
  <c r="T199" i="5"/>
  <c r="R199" i="5"/>
  <c r="P199" i="5"/>
  <c r="BI198" i="5"/>
  <c r="BH198" i="5"/>
  <c r="BG198" i="5"/>
  <c r="BF198" i="5"/>
  <c r="T198" i="5"/>
  <c r="R198" i="5"/>
  <c r="P198" i="5"/>
  <c r="BI197" i="5"/>
  <c r="BH197" i="5"/>
  <c r="BG197" i="5"/>
  <c r="BF197" i="5"/>
  <c r="T197" i="5"/>
  <c r="R197" i="5"/>
  <c r="P197" i="5"/>
  <c r="BI196" i="5"/>
  <c r="BH196" i="5"/>
  <c r="BG196" i="5"/>
  <c r="BF196" i="5"/>
  <c r="T196" i="5"/>
  <c r="R196" i="5"/>
  <c r="P196" i="5"/>
  <c r="BI195" i="5"/>
  <c r="BH195" i="5"/>
  <c r="BG195" i="5"/>
  <c r="BF195" i="5"/>
  <c r="T195" i="5"/>
  <c r="R195" i="5"/>
  <c r="P195" i="5"/>
  <c r="BI194" i="5"/>
  <c r="BH194" i="5"/>
  <c r="BG194" i="5"/>
  <c r="BF194" i="5"/>
  <c r="T194" i="5"/>
  <c r="R194" i="5"/>
  <c r="P194" i="5"/>
  <c r="BI193" i="5"/>
  <c r="BH193" i="5"/>
  <c r="BG193" i="5"/>
  <c r="BF193" i="5"/>
  <c r="T193" i="5"/>
  <c r="R193" i="5"/>
  <c r="P193" i="5"/>
  <c r="BI192" i="5"/>
  <c r="BH192" i="5"/>
  <c r="BG192" i="5"/>
  <c r="BF192" i="5"/>
  <c r="T192" i="5"/>
  <c r="R192" i="5"/>
  <c r="P192" i="5"/>
  <c r="BI191" i="5"/>
  <c r="BH191" i="5"/>
  <c r="BG191" i="5"/>
  <c r="BF191" i="5"/>
  <c r="T191" i="5"/>
  <c r="R191" i="5"/>
  <c r="P191" i="5"/>
  <c r="BI190" i="5"/>
  <c r="BH190" i="5"/>
  <c r="BG190" i="5"/>
  <c r="BF190" i="5"/>
  <c r="T190" i="5"/>
  <c r="R190" i="5"/>
  <c r="P190" i="5"/>
  <c r="BI189" i="5"/>
  <c r="BH189" i="5"/>
  <c r="BG189" i="5"/>
  <c r="BF189" i="5"/>
  <c r="T189" i="5"/>
  <c r="R189" i="5"/>
  <c r="P189" i="5"/>
  <c r="BI188" i="5"/>
  <c r="BH188" i="5"/>
  <c r="BG188" i="5"/>
  <c r="BF188" i="5"/>
  <c r="T188" i="5"/>
  <c r="R188" i="5"/>
  <c r="P188" i="5"/>
  <c r="BI187" i="5"/>
  <c r="BH187" i="5"/>
  <c r="BG187" i="5"/>
  <c r="BF187" i="5"/>
  <c r="T187" i="5"/>
  <c r="R187" i="5"/>
  <c r="P187" i="5"/>
  <c r="BI186" i="5"/>
  <c r="BH186" i="5"/>
  <c r="BG186" i="5"/>
  <c r="BF186" i="5"/>
  <c r="T186" i="5"/>
  <c r="R186" i="5"/>
  <c r="P186" i="5"/>
  <c r="BI185" i="5"/>
  <c r="BH185" i="5"/>
  <c r="BG185" i="5"/>
  <c r="BF185" i="5"/>
  <c r="T185" i="5"/>
  <c r="R185" i="5"/>
  <c r="P185" i="5"/>
  <c r="BI184" i="5"/>
  <c r="BH184" i="5"/>
  <c r="BG184" i="5"/>
  <c r="BF184" i="5"/>
  <c r="T184" i="5"/>
  <c r="R184" i="5"/>
  <c r="P184" i="5"/>
  <c r="BI183" i="5"/>
  <c r="BH183" i="5"/>
  <c r="BG183" i="5"/>
  <c r="BF183" i="5"/>
  <c r="T183" i="5"/>
  <c r="R183" i="5"/>
  <c r="P183" i="5"/>
  <c r="BI182" i="5"/>
  <c r="BH182" i="5"/>
  <c r="BG182" i="5"/>
  <c r="BF182" i="5"/>
  <c r="T182" i="5"/>
  <c r="R182" i="5"/>
  <c r="P182" i="5"/>
  <c r="BI181" i="5"/>
  <c r="BH181" i="5"/>
  <c r="BG181" i="5"/>
  <c r="BF181" i="5"/>
  <c r="T181" i="5"/>
  <c r="R181" i="5"/>
  <c r="P181" i="5"/>
  <c r="BI180" i="5"/>
  <c r="BH180" i="5"/>
  <c r="BG180" i="5"/>
  <c r="BF180" i="5"/>
  <c r="T180" i="5"/>
  <c r="R180" i="5"/>
  <c r="P180" i="5"/>
  <c r="BI179" i="5"/>
  <c r="BH179" i="5"/>
  <c r="BG179" i="5"/>
  <c r="BF179" i="5"/>
  <c r="T179" i="5"/>
  <c r="R179" i="5"/>
  <c r="P179" i="5"/>
  <c r="BI178" i="5"/>
  <c r="BH178" i="5"/>
  <c r="BG178" i="5"/>
  <c r="BF178" i="5"/>
  <c r="T178" i="5"/>
  <c r="R178" i="5"/>
  <c r="P178" i="5"/>
  <c r="BI177" i="5"/>
  <c r="BH177" i="5"/>
  <c r="BG177" i="5"/>
  <c r="BF177" i="5"/>
  <c r="T177" i="5"/>
  <c r="R177" i="5"/>
  <c r="P177" i="5"/>
  <c r="BI176" i="5"/>
  <c r="BH176" i="5"/>
  <c r="BG176" i="5"/>
  <c r="BF176" i="5"/>
  <c r="T176" i="5"/>
  <c r="R176" i="5"/>
  <c r="P176" i="5"/>
  <c r="BI175" i="5"/>
  <c r="BH175" i="5"/>
  <c r="BG175" i="5"/>
  <c r="BF175" i="5"/>
  <c r="T175" i="5"/>
  <c r="R175" i="5"/>
  <c r="P175" i="5"/>
  <c r="BI172" i="5"/>
  <c r="BH172" i="5"/>
  <c r="BG172" i="5"/>
  <c r="BF172" i="5"/>
  <c r="T172" i="5"/>
  <c r="R172" i="5"/>
  <c r="P172" i="5"/>
  <c r="BI170" i="5"/>
  <c r="BH170" i="5"/>
  <c r="BG170" i="5"/>
  <c r="BF170" i="5"/>
  <c r="T170" i="5"/>
  <c r="R170" i="5"/>
  <c r="P170" i="5"/>
  <c r="BI168" i="5"/>
  <c r="BH168" i="5"/>
  <c r="BG168" i="5"/>
  <c r="BF168" i="5"/>
  <c r="T168" i="5"/>
  <c r="R168" i="5"/>
  <c r="P168" i="5"/>
  <c r="BI166" i="5"/>
  <c r="BH166" i="5"/>
  <c r="BG166" i="5"/>
  <c r="BF166" i="5"/>
  <c r="T166" i="5"/>
  <c r="R166" i="5"/>
  <c r="P166" i="5"/>
  <c r="BI164" i="5"/>
  <c r="BH164" i="5"/>
  <c r="BG164" i="5"/>
  <c r="BF164" i="5"/>
  <c r="T164" i="5"/>
  <c r="R164" i="5"/>
  <c r="P164" i="5"/>
  <c r="BI162" i="5"/>
  <c r="BH162" i="5"/>
  <c r="BG162" i="5"/>
  <c r="BF162" i="5"/>
  <c r="T162" i="5"/>
  <c r="R162" i="5"/>
  <c r="P162" i="5"/>
  <c r="BI161" i="5"/>
  <c r="BH161" i="5"/>
  <c r="BG161" i="5"/>
  <c r="BF161" i="5"/>
  <c r="T161" i="5"/>
  <c r="R161" i="5"/>
  <c r="P161" i="5"/>
  <c r="BI160" i="5"/>
  <c r="BH160" i="5"/>
  <c r="BG160" i="5"/>
  <c r="BF160" i="5"/>
  <c r="T160" i="5"/>
  <c r="R160" i="5"/>
  <c r="P160" i="5"/>
  <c r="BI159" i="5"/>
  <c r="BH159" i="5"/>
  <c r="BG159" i="5"/>
  <c r="BF159" i="5"/>
  <c r="T159" i="5"/>
  <c r="R159" i="5"/>
  <c r="P159" i="5"/>
  <c r="BI158" i="5"/>
  <c r="BH158" i="5"/>
  <c r="BG158" i="5"/>
  <c r="BF158" i="5"/>
  <c r="T158" i="5"/>
  <c r="R158" i="5"/>
  <c r="P158" i="5"/>
  <c r="BI157" i="5"/>
  <c r="BH157" i="5"/>
  <c r="BG157" i="5"/>
  <c r="BF157" i="5"/>
  <c r="T157" i="5"/>
  <c r="R157" i="5"/>
  <c r="P157" i="5"/>
  <c r="BI155" i="5"/>
  <c r="BH155" i="5"/>
  <c r="BG155" i="5"/>
  <c r="BF155" i="5"/>
  <c r="T155" i="5"/>
  <c r="R155" i="5"/>
  <c r="P155" i="5"/>
  <c r="BI154" i="5"/>
  <c r="BH154" i="5"/>
  <c r="BG154" i="5"/>
  <c r="BF154" i="5"/>
  <c r="T154" i="5"/>
  <c r="R154" i="5"/>
  <c r="P154" i="5"/>
  <c r="BI153" i="5"/>
  <c r="BH153" i="5"/>
  <c r="BG153" i="5"/>
  <c r="BF153" i="5"/>
  <c r="T153" i="5"/>
  <c r="R153" i="5"/>
  <c r="P153" i="5"/>
  <c r="BI152" i="5"/>
  <c r="BH152" i="5"/>
  <c r="BG152" i="5"/>
  <c r="BF152" i="5"/>
  <c r="T152" i="5"/>
  <c r="R152" i="5"/>
  <c r="P152" i="5"/>
  <c r="BI151" i="5"/>
  <c r="BH151" i="5"/>
  <c r="BG151" i="5"/>
  <c r="BF151" i="5"/>
  <c r="T151" i="5"/>
  <c r="R151" i="5"/>
  <c r="P151" i="5"/>
  <c r="BI150" i="5"/>
  <c r="BH150" i="5"/>
  <c r="BG150" i="5"/>
  <c r="BF150" i="5"/>
  <c r="T150" i="5"/>
  <c r="R150" i="5"/>
  <c r="P150" i="5"/>
  <c r="BI148" i="5"/>
  <c r="BH148" i="5"/>
  <c r="BG148" i="5"/>
  <c r="BF148" i="5"/>
  <c r="T148" i="5"/>
  <c r="R148" i="5"/>
  <c r="P148" i="5"/>
  <c r="BI146" i="5"/>
  <c r="BH146" i="5"/>
  <c r="BG146" i="5"/>
  <c r="BF146" i="5"/>
  <c r="T146" i="5"/>
  <c r="R146" i="5"/>
  <c r="P146" i="5"/>
  <c r="BI144" i="5"/>
  <c r="BH144" i="5"/>
  <c r="BG144" i="5"/>
  <c r="BF144" i="5"/>
  <c r="T144" i="5"/>
  <c r="R144" i="5"/>
  <c r="P144" i="5"/>
  <c r="BI142" i="5"/>
  <c r="BH142" i="5"/>
  <c r="BG142" i="5"/>
  <c r="BF142" i="5"/>
  <c r="T142" i="5"/>
  <c r="R142" i="5"/>
  <c r="P142" i="5"/>
  <c r="BI140" i="5"/>
  <c r="BH140" i="5"/>
  <c r="BG140" i="5"/>
  <c r="BF140" i="5"/>
  <c r="T140" i="5"/>
  <c r="R140" i="5"/>
  <c r="P140" i="5"/>
  <c r="BI138" i="5"/>
  <c r="BH138" i="5"/>
  <c r="BG138" i="5"/>
  <c r="BF138" i="5"/>
  <c r="T138" i="5"/>
  <c r="R138" i="5"/>
  <c r="P138" i="5"/>
  <c r="BI136" i="5"/>
  <c r="BH136" i="5"/>
  <c r="BG136" i="5"/>
  <c r="BF136" i="5"/>
  <c r="T136" i="5"/>
  <c r="R136" i="5"/>
  <c r="P136" i="5"/>
  <c r="BI135" i="5"/>
  <c r="BH135" i="5"/>
  <c r="BG135" i="5"/>
  <c r="BF135" i="5"/>
  <c r="T135" i="5"/>
  <c r="R135" i="5"/>
  <c r="P135" i="5"/>
  <c r="BI133" i="5"/>
  <c r="BH133" i="5"/>
  <c r="BG133" i="5"/>
  <c r="BF133" i="5"/>
  <c r="T133" i="5"/>
  <c r="R133" i="5"/>
  <c r="P133" i="5"/>
  <c r="BI131" i="5"/>
  <c r="BH131" i="5"/>
  <c r="BG131" i="5"/>
  <c r="BF131" i="5"/>
  <c r="T131" i="5"/>
  <c r="R131" i="5"/>
  <c r="P131" i="5"/>
  <c r="BI129" i="5"/>
  <c r="BH129" i="5"/>
  <c r="BG129" i="5"/>
  <c r="BF129" i="5"/>
  <c r="T129" i="5"/>
  <c r="R129" i="5"/>
  <c r="P129" i="5"/>
  <c r="BI127" i="5"/>
  <c r="BH127" i="5"/>
  <c r="BG127" i="5"/>
  <c r="BF127" i="5"/>
  <c r="T127" i="5"/>
  <c r="R127" i="5"/>
  <c r="P127" i="5"/>
  <c r="BI125" i="5"/>
  <c r="BH125" i="5"/>
  <c r="BG125" i="5"/>
  <c r="BF125" i="5"/>
  <c r="T125" i="5"/>
  <c r="R125" i="5"/>
  <c r="P125" i="5"/>
  <c r="BI124" i="5"/>
  <c r="BH124" i="5"/>
  <c r="BG124" i="5"/>
  <c r="BF124" i="5"/>
  <c r="T124" i="5"/>
  <c r="R124" i="5"/>
  <c r="P124" i="5"/>
  <c r="BI123" i="5"/>
  <c r="BH123" i="5"/>
  <c r="BG123" i="5"/>
  <c r="BF123" i="5"/>
  <c r="T123" i="5"/>
  <c r="R123" i="5"/>
  <c r="P123" i="5"/>
  <c r="BI122" i="5"/>
  <c r="BH122" i="5"/>
  <c r="BG122" i="5"/>
  <c r="BF122" i="5"/>
  <c r="T122" i="5"/>
  <c r="R122" i="5"/>
  <c r="P122" i="5"/>
  <c r="BI121" i="5"/>
  <c r="BH121" i="5"/>
  <c r="BG121" i="5"/>
  <c r="BF121" i="5"/>
  <c r="T121" i="5"/>
  <c r="R121" i="5"/>
  <c r="P121" i="5"/>
  <c r="BI120" i="5"/>
  <c r="BH120" i="5"/>
  <c r="BG120" i="5"/>
  <c r="BF120" i="5"/>
  <c r="T120" i="5"/>
  <c r="R120" i="5"/>
  <c r="P120" i="5"/>
  <c r="BI118" i="5"/>
  <c r="BH118" i="5"/>
  <c r="BG118" i="5"/>
  <c r="BF118" i="5"/>
  <c r="T118" i="5"/>
  <c r="R118" i="5"/>
  <c r="P118" i="5"/>
  <c r="BI116" i="5"/>
  <c r="BH116" i="5"/>
  <c r="BG116" i="5"/>
  <c r="BF116" i="5"/>
  <c r="T116" i="5"/>
  <c r="R116" i="5"/>
  <c r="P116" i="5"/>
  <c r="BI114" i="5"/>
  <c r="BH114" i="5"/>
  <c r="BG114" i="5"/>
  <c r="BF114" i="5"/>
  <c r="T114" i="5"/>
  <c r="R114" i="5"/>
  <c r="P114" i="5"/>
  <c r="BI112" i="5"/>
  <c r="BH112" i="5"/>
  <c r="BG112" i="5"/>
  <c r="BF112" i="5"/>
  <c r="T112" i="5"/>
  <c r="R112" i="5"/>
  <c r="P112" i="5"/>
  <c r="BI110" i="5"/>
  <c r="BH110" i="5"/>
  <c r="BG110" i="5"/>
  <c r="BF110" i="5"/>
  <c r="T110" i="5"/>
  <c r="R110" i="5"/>
  <c r="P110" i="5"/>
  <c r="BI108" i="5"/>
  <c r="BH108" i="5"/>
  <c r="BG108" i="5"/>
  <c r="BF108" i="5"/>
  <c r="T108" i="5"/>
  <c r="R108" i="5"/>
  <c r="P108" i="5"/>
  <c r="BI106" i="5"/>
  <c r="BH106" i="5"/>
  <c r="BG106" i="5"/>
  <c r="BF106" i="5"/>
  <c r="T106" i="5"/>
  <c r="R106" i="5"/>
  <c r="P106" i="5"/>
  <c r="BI105" i="5"/>
  <c r="BH105" i="5"/>
  <c r="BG105" i="5"/>
  <c r="BF105" i="5"/>
  <c r="T105" i="5"/>
  <c r="R105" i="5"/>
  <c r="P105" i="5"/>
  <c r="BI104" i="5"/>
  <c r="BH104" i="5"/>
  <c r="BG104" i="5"/>
  <c r="BF104" i="5"/>
  <c r="T104" i="5"/>
  <c r="R104" i="5"/>
  <c r="P104" i="5"/>
  <c r="BI103" i="5"/>
  <c r="BH103" i="5"/>
  <c r="BG103" i="5"/>
  <c r="BF103" i="5"/>
  <c r="T103" i="5"/>
  <c r="R103" i="5"/>
  <c r="P103" i="5"/>
  <c r="BI102" i="5"/>
  <c r="BH102" i="5"/>
  <c r="BG102" i="5"/>
  <c r="BF102" i="5"/>
  <c r="T102" i="5"/>
  <c r="R102" i="5"/>
  <c r="P102" i="5"/>
  <c r="BI101" i="5"/>
  <c r="BH101" i="5"/>
  <c r="BG101" i="5"/>
  <c r="BF101" i="5"/>
  <c r="T101" i="5"/>
  <c r="R101" i="5"/>
  <c r="P101" i="5"/>
  <c r="BI98" i="5"/>
  <c r="BH98" i="5"/>
  <c r="BG98" i="5"/>
  <c r="BF98" i="5"/>
  <c r="T98" i="5"/>
  <c r="R98" i="5"/>
  <c r="P98" i="5"/>
  <c r="BI96" i="5"/>
  <c r="BH96" i="5"/>
  <c r="BG96" i="5"/>
  <c r="BF96" i="5"/>
  <c r="T96" i="5"/>
  <c r="R96" i="5"/>
  <c r="P96" i="5"/>
  <c r="BI94" i="5"/>
  <c r="BH94" i="5"/>
  <c r="BG94" i="5"/>
  <c r="BF94" i="5"/>
  <c r="T94" i="5"/>
  <c r="R94" i="5"/>
  <c r="P94" i="5"/>
  <c r="BI92" i="5"/>
  <c r="BH92" i="5"/>
  <c r="BG92" i="5"/>
  <c r="BF92" i="5"/>
  <c r="T92" i="5"/>
  <c r="R92" i="5"/>
  <c r="P92" i="5"/>
  <c r="BI90" i="5"/>
  <c r="BH90" i="5"/>
  <c r="BG90" i="5"/>
  <c r="BF90" i="5"/>
  <c r="T90" i="5"/>
  <c r="R90" i="5"/>
  <c r="P90" i="5"/>
  <c r="BI88" i="5"/>
  <c r="BH88" i="5"/>
  <c r="BG88" i="5"/>
  <c r="BF88" i="5"/>
  <c r="T88" i="5"/>
  <c r="R88" i="5"/>
  <c r="P88" i="5"/>
  <c r="F80" i="5"/>
  <c r="E78" i="5"/>
  <c r="F52" i="5"/>
  <c r="E50" i="5"/>
  <c r="J24" i="5"/>
  <c r="E24" i="5"/>
  <c r="J83" i="5" s="1"/>
  <c r="J23" i="5"/>
  <c r="J21" i="5"/>
  <c r="E21" i="5"/>
  <c r="J54" i="5" s="1"/>
  <c r="J20" i="5"/>
  <c r="J18" i="5"/>
  <c r="E18" i="5"/>
  <c r="F83" i="5" s="1"/>
  <c r="J17" i="5"/>
  <c r="J15" i="5"/>
  <c r="E15" i="5"/>
  <c r="F82" i="5" s="1"/>
  <c r="J14" i="5"/>
  <c r="J80" i="5"/>
  <c r="E7" i="5"/>
  <c r="E48" i="5" s="1"/>
  <c r="J37" i="4"/>
  <c r="J36" i="4"/>
  <c r="AY57" i="1" s="1"/>
  <c r="J35" i="4"/>
  <c r="AX57" i="1" s="1"/>
  <c r="BI87" i="4"/>
  <c r="BH87" i="4"/>
  <c r="BG87" i="4"/>
  <c r="BF87" i="4"/>
  <c r="T87" i="4"/>
  <c r="R87" i="4"/>
  <c r="P87" i="4"/>
  <c r="BI82" i="4"/>
  <c r="BH82" i="4"/>
  <c r="BG82" i="4"/>
  <c r="BF82" i="4"/>
  <c r="T82" i="4"/>
  <c r="R82" i="4"/>
  <c r="P82" i="4"/>
  <c r="J76" i="4"/>
  <c r="F76" i="4"/>
  <c r="F74" i="4"/>
  <c r="E72" i="4"/>
  <c r="J54" i="4"/>
  <c r="F54" i="4"/>
  <c r="F52" i="4"/>
  <c r="E50" i="4"/>
  <c r="J24" i="4"/>
  <c r="E24" i="4"/>
  <c r="J55" i="4" s="1"/>
  <c r="J23" i="4"/>
  <c r="J18" i="4"/>
  <c r="E18" i="4"/>
  <c r="F77" i="4" s="1"/>
  <c r="J17" i="4"/>
  <c r="J12" i="4"/>
  <c r="J52" i="4" s="1"/>
  <c r="E7" i="4"/>
  <c r="E70" i="4" s="1"/>
  <c r="J37" i="3"/>
  <c r="J36" i="3"/>
  <c r="AY56" i="1" s="1"/>
  <c r="J35" i="3"/>
  <c r="AX56" i="1"/>
  <c r="BI140" i="3"/>
  <c r="BH140" i="3"/>
  <c r="BG140" i="3"/>
  <c r="BF140" i="3"/>
  <c r="T140" i="3"/>
  <c r="R140" i="3"/>
  <c r="P140" i="3"/>
  <c r="BI136" i="3"/>
  <c r="BH136" i="3"/>
  <c r="BG136" i="3"/>
  <c r="BF136" i="3"/>
  <c r="T136" i="3"/>
  <c r="R136" i="3"/>
  <c r="P136" i="3"/>
  <c r="BI131" i="3"/>
  <c r="BH131" i="3"/>
  <c r="BG131" i="3"/>
  <c r="BF131" i="3"/>
  <c r="T131" i="3"/>
  <c r="R131" i="3"/>
  <c r="P131" i="3"/>
  <c r="BI128" i="3"/>
  <c r="BH128" i="3"/>
  <c r="BG128" i="3"/>
  <c r="BF128" i="3"/>
  <c r="T128" i="3"/>
  <c r="R128" i="3"/>
  <c r="P128" i="3"/>
  <c r="BI124" i="3"/>
  <c r="BH124" i="3"/>
  <c r="BG124" i="3"/>
  <c r="BF124" i="3"/>
  <c r="T124" i="3"/>
  <c r="R124" i="3"/>
  <c r="P124" i="3"/>
  <c r="BI119" i="3"/>
  <c r="BH119" i="3"/>
  <c r="BG119" i="3"/>
  <c r="BF119" i="3"/>
  <c r="T119" i="3"/>
  <c r="R119" i="3"/>
  <c r="P119" i="3"/>
  <c r="BI115" i="3"/>
  <c r="BH115" i="3"/>
  <c r="BG115" i="3"/>
  <c r="BF115" i="3"/>
  <c r="T115" i="3"/>
  <c r="R115" i="3"/>
  <c r="P115" i="3"/>
  <c r="BI110" i="3"/>
  <c r="BH110" i="3"/>
  <c r="BG110" i="3"/>
  <c r="BF110" i="3"/>
  <c r="T110" i="3"/>
  <c r="R110" i="3"/>
  <c r="P110" i="3"/>
  <c r="BI105" i="3"/>
  <c r="BH105" i="3"/>
  <c r="BG105" i="3"/>
  <c r="BF105" i="3"/>
  <c r="T105" i="3"/>
  <c r="R105" i="3"/>
  <c r="P105" i="3"/>
  <c r="BI100" i="3"/>
  <c r="BH100" i="3"/>
  <c r="BG100" i="3"/>
  <c r="BF100" i="3"/>
  <c r="T100" i="3"/>
  <c r="R100" i="3"/>
  <c r="P100" i="3"/>
  <c r="BI96" i="3"/>
  <c r="BH96" i="3"/>
  <c r="BG96" i="3"/>
  <c r="BF96" i="3"/>
  <c r="T96" i="3"/>
  <c r="R96" i="3"/>
  <c r="P96" i="3"/>
  <c r="BI91" i="3"/>
  <c r="BH91" i="3"/>
  <c r="BG91" i="3"/>
  <c r="BF91" i="3"/>
  <c r="T91" i="3"/>
  <c r="R91" i="3"/>
  <c r="P91" i="3"/>
  <c r="BI85" i="3"/>
  <c r="BH85" i="3"/>
  <c r="BG85" i="3"/>
  <c r="BF85" i="3"/>
  <c r="T85" i="3"/>
  <c r="R85" i="3"/>
  <c r="P85" i="3"/>
  <c r="J78" i="3"/>
  <c r="F78" i="3"/>
  <c r="F76" i="3"/>
  <c r="E74" i="3"/>
  <c r="J54" i="3"/>
  <c r="F54" i="3"/>
  <c r="F52" i="3"/>
  <c r="E50" i="3"/>
  <c r="J24" i="3"/>
  <c r="E24" i="3"/>
  <c r="J79" i="3" s="1"/>
  <c r="J23" i="3"/>
  <c r="J18" i="3"/>
  <c r="E18" i="3"/>
  <c r="F55" i="3" s="1"/>
  <c r="J17" i="3"/>
  <c r="J52" i="3"/>
  <c r="E7" i="3"/>
  <c r="E72" i="3" s="1"/>
  <c r="J37" i="2"/>
  <c r="J36" i="2"/>
  <c r="AY55" i="1" s="1"/>
  <c r="J35" i="2"/>
  <c r="AX55" i="1" s="1"/>
  <c r="BI728" i="2"/>
  <c r="BH728" i="2"/>
  <c r="BG728" i="2"/>
  <c r="BF728" i="2"/>
  <c r="T728" i="2"/>
  <c r="R728" i="2"/>
  <c r="P728" i="2"/>
  <c r="BI724" i="2"/>
  <c r="BH724" i="2"/>
  <c r="BG724" i="2"/>
  <c r="BF724" i="2"/>
  <c r="T724" i="2"/>
  <c r="R724" i="2"/>
  <c r="P724" i="2"/>
  <c r="BI720" i="2"/>
  <c r="BH720" i="2"/>
  <c r="BG720" i="2"/>
  <c r="BF720" i="2"/>
  <c r="T720" i="2"/>
  <c r="R720" i="2"/>
  <c r="P720" i="2"/>
  <c r="BI716" i="2"/>
  <c r="BH716" i="2"/>
  <c r="BG716" i="2"/>
  <c r="BF716" i="2"/>
  <c r="T716" i="2"/>
  <c r="R716" i="2"/>
  <c r="P716" i="2"/>
  <c r="BI712" i="2"/>
  <c r="BH712" i="2"/>
  <c r="BG712" i="2"/>
  <c r="BF712" i="2"/>
  <c r="T712" i="2"/>
  <c r="R712" i="2"/>
  <c r="P712" i="2"/>
  <c r="BI708" i="2"/>
  <c r="BH708" i="2"/>
  <c r="BG708" i="2"/>
  <c r="BF708" i="2"/>
  <c r="T708" i="2"/>
  <c r="R708" i="2"/>
  <c r="P708" i="2"/>
  <c r="BI704" i="2"/>
  <c r="BH704" i="2"/>
  <c r="BG704" i="2"/>
  <c r="BF704" i="2"/>
  <c r="T704" i="2"/>
  <c r="R704" i="2"/>
  <c r="P704" i="2"/>
  <c r="BI700" i="2"/>
  <c r="BH700" i="2"/>
  <c r="BG700" i="2"/>
  <c r="BF700" i="2"/>
  <c r="T700" i="2"/>
  <c r="R700" i="2"/>
  <c r="P700" i="2"/>
  <c r="BI696" i="2"/>
  <c r="BH696" i="2"/>
  <c r="BG696" i="2"/>
  <c r="BF696" i="2"/>
  <c r="T696" i="2"/>
  <c r="R696" i="2"/>
  <c r="P696" i="2"/>
  <c r="BI692" i="2"/>
  <c r="BH692" i="2"/>
  <c r="BG692" i="2"/>
  <c r="BF692" i="2"/>
  <c r="T692" i="2"/>
  <c r="R692" i="2"/>
  <c r="P692" i="2"/>
  <c r="BI688" i="2"/>
  <c r="BH688" i="2"/>
  <c r="BG688" i="2"/>
  <c r="BF688" i="2"/>
  <c r="T688" i="2"/>
  <c r="R688" i="2"/>
  <c r="P688" i="2"/>
  <c r="BI684" i="2"/>
  <c r="BH684" i="2"/>
  <c r="BG684" i="2"/>
  <c r="BF684" i="2"/>
  <c r="T684" i="2"/>
  <c r="R684" i="2"/>
  <c r="P684" i="2"/>
  <c r="BI680" i="2"/>
  <c r="BH680" i="2"/>
  <c r="BG680" i="2"/>
  <c r="BF680" i="2"/>
  <c r="T680" i="2"/>
  <c r="R680" i="2"/>
  <c r="P680" i="2"/>
  <c r="BI676" i="2"/>
  <c r="BH676" i="2"/>
  <c r="BG676" i="2"/>
  <c r="BF676" i="2"/>
  <c r="T676" i="2"/>
  <c r="R676" i="2"/>
  <c r="P676" i="2"/>
  <c r="BI672" i="2"/>
  <c r="BH672" i="2"/>
  <c r="BG672" i="2"/>
  <c r="BF672" i="2"/>
  <c r="T672" i="2"/>
  <c r="R672" i="2"/>
  <c r="P672" i="2"/>
  <c r="BI668" i="2"/>
  <c r="BH668" i="2"/>
  <c r="BG668" i="2"/>
  <c r="BF668" i="2"/>
  <c r="T668" i="2"/>
  <c r="R668" i="2"/>
  <c r="P668" i="2"/>
  <c r="BI664" i="2"/>
  <c r="BH664" i="2"/>
  <c r="BG664" i="2"/>
  <c r="BF664" i="2"/>
  <c r="T664" i="2"/>
  <c r="R664" i="2"/>
  <c r="P664" i="2"/>
  <c r="BI660" i="2"/>
  <c r="BH660" i="2"/>
  <c r="BG660" i="2"/>
  <c r="BF660" i="2"/>
  <c r="T660" i="2"/>
  <c r="R660" i="2"/>
  <c r="P660" i="2"/>
  <c r="BI656" i="2"/>
  <c r="BH656" i="2"/>
  <c r="BG656" i="2"/>
  <c r="BF656" i="2"/>
  <c r="T656" i="2"/>
  <c r="R656" i="2"/>
  <c r="P656" i="2"/>
  <c r="BI652" i="2"/>
  <c r="BH652" i="2"/>
  <c r="BG652" i="2"/>
  <c r="BF652" i="2"/>
  <c r="T652" i="2"/>
  <c r="R652" i="2"/>
  <c r="P652" i="2"/>
  <c r="BI648" i="2"/>
  <c r="BH648" i="2"/>
  <c r="BG648" i="2"/>
  <c r="BF648" i="2"/>
  <c r="T648" i="2"/>
  <c r="R648" i="2"/>
  <c r="P648" i="2"/>
  <c r="BI644" i="2"/>
  <c r="BH644" i="2"/>
  <c r="BG644" i="2"/>
  <c r="BF644" i="2"/>
  <c r="T644" i="2"/>
  <c r="R644" i="2"/>
  <c r="P644" i="2"/>
  <c r="BI640" i="2"/>
  <c r="BH640" i="2"/>
  <c r="BG640" i="2"/>
  <c r="BF640" i="2"/>
  <c r="T640" i="2"/>
  <c r="R640" i="2"/>
  <c r="P640" i="2"/>
  <c r="BI636" i="2"/>
  <c r="BH636" i="2"/>
  <c r="BG636" i="2"/>
  <c r="BF636" i="2"/>
  <c r="T636" i="2"/>
  <c r="R636" i="2"/>
  <c r="P636" i="2"/>
  <c r="BI632" i="2"/>
  <c r="BH632" i="2"/>
  <c r="BG632" i="2"/>
  <c r="BF632" i="2"/>
  <c r="T632" i="2"/>
  <c r="R632" i="2"/>
  <c r="P632" i="2"/>
  <c r="BI624" i="2"/>
  <c r="BH624" i="2"/>
  <c r="BG624" i="2"/>
  <c r="BF624" i="2"/>
  <c r="T624" i="2"/>
  <c r="R624" i="2"/>
  <c r="P624" i="2"/>
  <c r="BI614" i="2"/>
  <c r="BH614" i="2"/>
  <c r="BG614" i="2"/>
  <c r="BF614" i="2"/>
  <c r="T614" i="2"/>
  <c r="R614" i="2"/>
  <c r="P614" i="2"/>
  <c r="BI607" i="2"/>
  <c r="BH607" i="2"/>
  <c r="BG607" i="2"/>
  <c r="BF607" i="2"/>
  <c r="T607" i="2"/>
  <c r="R607" i="2"/>
  <c r="P607" i="2"/>
  <c r="BI600" i="2"/>
  <c r="BH600" i="2"/>
  <c r="BG600" i="2"/>
  <c r="BF600" i="2"/>
  <c r="T600" i="2"/>
  <c r="R600" i="2"/>
  <c r="P600" i="2"/>
  <c r="BI592" i="2"/>
  <c r="BH592" i="2"/>
  <c r="BG592" i="2"/>
  <c r="BF592" i="2"/>
  <c r="T592" i="2"/>
  <c r="R592" i="2"/>
  <c r="P592" i="2"/>
  <c r="BI583" i="2"/>
  <c r="BH583" i="2"/>
  <c r="BG583" i="2"/>
  <c r="BF583" i="2"/>
  <c r="T583" i="2"/>
  <c r="R583" i="2"/>
  <c r="P583" i="2"/>
  <c r="BI576" i="2"/>
  <c r="BH576" i="2"/>
  <c r="BG576" i="2"/>
  <c r="BF576" i="2"/>
  <c r="T576" i="2"/>
  <c r="R576" i="2"/>
  <c r="P576" i="2"/>
  <c r="BI569" i="2"/>
  <c r="BH569" i="2"/>
  <c r="BG569" i="2"/>
  <c r="BF569" i="2"/>
  <c r="T569" i="2"/>
  <c r="R569" i="2"/>
  <c r="P569" i="2"/>
  <c r="BI566" i="2"/>
  <c r="BH566" i="2"/>
  <c r="BG566" i="2"/>
  <c r="BF566" i="2"/>
  <c r="T566" i="2"/>
  <c r="R566" i="2"/>
  <c r="P566" i="2"/>
  <c r="BI560" i="2"/>
  <c r="BH560" i="2"/>
  <c r="BG560" i="2"/>
  <c r="BF560" i="2"/>
  <c r="T560" i="2"/>
  <c r="R560" i="2"/>
  <c r="P560" i="2"/>
  <c r="BI554" i="2"/>
  <c r="BH554" i="2"/>
  <c r="BG554" i="2"/>
  <c r="BF554" i="2"/>
  <c r="T554" i="2"/>
  <c r="R554" i="2"/>
  <c r="P554" i="2"/>
  <c r="BI549" i="2"/>
  <c r="BH549" i="2"/>
  <c r="BG549" i="2"/>
  <c r="BF549" i="2"/>
  <c r="T549" i="2"/>
  <c r="R549" i="2"/>
  <c r="P549" i="2"/>
  <c r="BI544" i="2"/>
  <c r="BH544" i="2"/>
  <c r="BG544" i="2"/>
  <c r="BF544" i="2"/>
  <c r="T544" i="2"/>
  <c r="R544" i="2"/>
  <c r="P544" i="2"/>
  <c r="BI537" i="2"/>
  <c r="BH537" i="2"/>
  <c r="BG537" i="2"/>
  <c r="BF537" i="2"/>
  <c r="T537" i="2"/>
  <c r="R537" i="2"/>
  <c r="P537" i="2"/>
  <c r="BI532" i="2"/>
  <c r="BH532" i="2"/>
  <c r="BG532" i="2"/>
  <c r="BF532" i="2"/>
  <c r="T532" i="2"/>
  <c r="R532" i="2"/>
  <c r="P532" i="2"/>
  <c r="BI527" i="2"/>
  <c r="BH527" i="2"/>
  <c r="BG527" i="2"/>
  <c r="BF527" i="2"/>
  <c r="T527" i="2"/>
  <c r="R527" i="2"/>
  <c r="P527" i="2"/>
  <c r="BI520" i="2"/>
  <c r="BH520" i="2"/>
  <c r="BG520" i="2"/>
  <c r="BF520" i="2"/>
  <c r="T520" i="2"/>
  <c r="R520" i="2"/>
  <c r="P520" i="2"/>
  <c r="BI513" i="2"/>
  <c r="BH513" i="2"/>
  <c r="BG513" i="2"/>
  <c r="BF513" i="2"/>
  <c r="T513" i="2"/>
  <c r="R513" i="2"/>
  <c r="P513" i="2"/>
  <c r="BI506" i="2"/>
  <c r="BH506" i="2"/>
  <c r="BG506" i="2"/>
  <c r="BF506" i="2"/>
  <c r="T506" i="2"/>
  <c r="R506" i="2"/>
  <c r="P506" i="2"/>
  <c r="BI503" i="2"/>
  <c r="BH503" i="2"/>
  <c r="BG503" i="2"/>
  <c r="BF503" i="2"/>
  <c r="T503" i="2"/>
  <c r="R503" i="2"/>
  <c r="P503" i="2"/>
  <c r="BI497" i="2"/>
  <c r="BH497" i="2"/>
  <c r="BG497" i="2"/>
  <c r="BF497" i="2"/>
  <c r="T497" i="2"/>
  <c r="R497" i="2"/>
  <c r="P497" i="2"/>
  <c r="BI492" i="2"/>
  <c r="BH492" i="2"/>
  <c r="BG492" i="2"/>
  <c r="BF492" i="2"/>
  <c r="T492" i="2"/>
  <c r="R492" i="2"/>
  <c r="P492" i="2"/>
  <c r="BI487" i="2"/>
  <c r="BH487" i="2"/>
  <c r="BG487" i="2"/>
  <c r="BF487" i="2"/>
  <c r="T487" i="2"/>
  <c r="R487" i="2"/>
  <c r="P487" i="2"/>
  <c r="BI482" i="2"/>
  <c r="BH482" i="2"/>
  <c r="BG482" i="2"/>
  <c r="BF482" i="2"/>
  <c r="T482" i="2"/>
  <c r="R482" i="2"/>
  <c r="P482" i="2"/>
  <c r="BI477" i="2"/>
  <c r="BH477" i="2"/>
  <c r="BG477" i="2"/>
  <c r="BF477" i="2"/>
  <c r="T477" i="2"/>
  <c r="R477" i="2"/>
  <c r="P477" i="2"/>
  <c r="BI472" i="2"/>
  <c r="BH472" i="2"/>
  <c r="BG472" i="2"/>
  <c r="BF472" i="2"/>
  <c r="T472" i="2"/>
  <c r="R472" i="2"/>
  <c r="P472" i="2"/>
  <c r="BI465" i="2"/>
  <c r="BH465" i="2"/>
  <c r="BG465" i="2"/>
  <c r="BF465" i="2"/>
  <c r="T465" i="2"/>
  <c r="R465" i="2"/>
  <c r="P465" i="2"/>
  <c r="BI458" i="2"/>
  <c r="BH458" i="2"/>
  <c r="BG458" i="2"/>
  <c r="BF458" i="2"/>
  <c r="T458" i="2"/>
  <c r="R458" i="2"/>
  <c r="P458" i="2"/>
  <c r="BI450" i="2"/>
  <c r="BH450" i="2"/>
  <c r="BG450" i="2"/>
  <c r="BF450" i="2"/>
  <c r="T450" i="2"/>
  <c r="R450" i="2"/>
  <c r="P450" i="2"/>
  <c r="BI443" i="2"/>
  <c r="BH443" i="2"/>
  <c r="BG443" i="2"/>
  <c r="BF443" i="2"/>
  <c r="T443" i="2"/>
  <c r="R443" i="2"/>
  <c r="P443" i="2"/>
  <c r="BI439" i="2"/>
  <c r="BH439" i="2"/>
  <c r="BG439" i="2"/>
  <c r="BF439" i="2"/>
  <c r="T439" i="2"/>
  <c r="R439" i="2"/>
  <c r="P439" i="2"/>
  <c r="BI432" i="2"/>
  <c r="BH432" i="2"/>
  <c r="BG432" i="2"/>
  <c r="BF432" i="2"/>
  <c r="T432" i="2"/>
  <c r="R432" i="2"/>
  <c r="P432" i="2"/>
  <c r="BI425" i="2"/>
  <c r="BH425" i="2"/>
  <c r="BG425" i="2"/>
  <c r="BF425" i="2"/>
  <c r="T425" i="2"/>
  <c r="R425" i="2"/>
  <c r="P425" i="2"/>
  <c r="BI418" i="2"/>
  <c r="BH418" i="2"/>
  <c r="BG418" i="2"/>
  <c r="BF418" i="2"/>
  <c r="T418" i="2"/>
  <c r="R418" i="2"/>
  <c r="P418" i="2"/>
  <c r="BI415" i="2"/>
  <c r="BH415" i="2"/>
  <c r="BG415" i="2"/>
  <c r="BF415" i="2"/>
  <c r="T415" i="2"/>
  <c r="R415" i="2"/>
  <c r="P415" i="2"/>
  <c r="BI409" i="2"/>
  <c r="BH409" i="2"/>
  <c r="BG409" i="2"/>
  <c r="BF409" i="2"/>
  <c r="T409" i="2"/>
  <c r="R409" i="2"/>
  <c r="P409" i="2"/>
  <c r="BI404" i="2"/>
  <c r="BH404" i="2"/>
  <c r="BG404" i="2"/>
  <c r="BF404" i="2"/>
  <c r="T404" i="2"/>
  <c r="R404" i="2"/>
  <c r="P404" i="2"/>
  <c r="BI401" i="2"/>
  <c r="BH401" i="2"/>
  <c r="BG401" i="2"/>
  <c r="BF401" i="2"/>
  <c r="T401" i="2"/>
  <c r="R401" i="2"/>
  <c r="P401" i="2"/>
  <c r="BI397" i="2"/>
  <c r="BH397" i="2"/>
  <c r="BG397" i="2"/>
  <c r="BF397" i="2"/>
  <c r="T397" i="2"/>
  <c r="R397" i="2"/>
  <c r="P397" i="2"/>
  <c r="BI393" i="2"/>
  <c r="BH393" i="2"/>
  <c r="BG393" i="2"/>
  <c r="BF393" i="2"/>
  <c r="T393" i="2"/>
  <c r="R393" i="2"/>
  <c r="P393" i="2"/>
  <c r="BI388" i="2"/>
  <c r="BH388" i="2"/>
  <c r="BG388" i="2"/>
  <c r="BF388" i="2"/>
  <c r="T388" i="2"/>
  <c r="R388" i="2"/>
  <c r="P388" i="2"/>
  <c r="BI382" i="2"/>
  <c r="BH382" i="2"/>
  <c r="BG382" i="2"/>
  <c r="BF382" i="2"/>
  <c r="T382" i="2"/>
  <c r="R382" i="2"/>
  <c r="P382" i="2"/>
  <c r="BI376" i="2"/>
  <c r="BH376" i="2"/>
  <c r="BG376" i="2"/>
  <c r="BF376" i="2"/>
  <c r="T376" i="2"/>
  <c r="R376" i="2"/>
  <c r="P376" i="2"/>
  <c r="BI369" i="2"/>
  <c r="BH369" i="2"/>
  <c r="BG369" i="2"/>
  <c r="BF369" i="2"/>
  <c r="T369" i="2"/>
  <c r="R369" i="2"/>
  <c r="P369" i="2"/>
  <c r="BI363" i="2"/>
  <c r="BH363" i="2"/>
  <c r="BG363" i="2"/>
  <c r="BF363" i="2"/>
  <c r="T363" i="2"/>
  <c r="R363" i="2"/>
  <c r="P363" i="2"/>
  <c r="BI359" i="2"/>
  <c r="BH359" i="2"/>
  <c r="BG359" i="2"/>
  <c r="BF359" i="2"/>
  <c r="T359" i="2"/>
  <c r="R359" i="2"/>
  <c r="P359" i="2"/>
  <c r="BI352" i="2"/>
  <c r="BH352" i="2"/>
  <c r="BG352" i="2"/>
  <c r="BF352" i="2"/>
  <c r="T352" i="2"/>
  <c r="R352" i="2"/>
  <c r="P352" i="2"/>
  <c r="BI347" i="2"/>
  <c r="BH347" i="2"/>
  <c r="BG347" i="2"/>
  <c r="BF347" i="2"/>
  <c r="T347" i="2"/>
  <c r="R347" i="2"/>
  <c r="P347" i="2"/>
  <c r="BI342" i="2"/>
  <c r="BH342" i="2"/>
  <c r="BG342" i="2"/>
  <c r="BF342" i="2"/>
  <c r="T342" i="2"/>
  <c r="R342" i="2"/>
  <c r="P342" i="2"/>
  <c r="BI335" i="2"/>
  <c r="BH335" i="2"/>
  <c r="BG335" i="2"/>
  <c r="BF335" i="2"/>
  <c r="T335" i="2"/>
  <c r="R335" i="2"/>
  <c r="P335" i="2"/>
  <c r="BI330" i="2"/>
  <c r="BH330" i="2"/>
  <c r="BG330" i="2"/>
  <c r="BF330" i="2"/>
  <c r="T330" i="2"/>
  <c r="R330" i="2"/>
  <c r="P330" i="2"/>
  <c r="BI325" i="2"/>
  <c r="BH325" i="2"/>
  <c r="BG325" i="2"/>
  <c r="BF325" i="2"/>
  <c r="T325" i="2"/>
  <c r="R325" i="2"/>
  <c r="P325" i="2"/>
  <c r="BI322" i="2"/>
  <c r="BH322" i="2"/>
  <c r="BG322" i="2"/>
  <c r="BF322" i="2"/>
  <c r="T322" i="2"/>
  <c r="R322" i="2"/>
  <c r="P322" i="2"/>
  <c r="BI318" i="2"/>
  <c r="BH318" i="2"/>
  <c r="BG318" i="2"/>
  <c r="BF318" i="2"/>
  <c r="T318" i="2"/>
  <c r="R318" i="2"/>
  <c r="P318" i="2"/>
  <c r="BI313" i="2"/>
  <c r="BH313" i="2"/>
  <c r="BG313" i="2"/>
  <c r="BF313" i="2"/>
  <c r="T313" i="2"/>
  <c r="R313" i="2"/>
  <c r="P313" i="2"/>
  <c r="BI310" i="2"/>
  <c r="BH310" i="2"/>
  <c r="BG310" i="2"/>
  <c r="BF310" i="2"/>
  <c r="T310" i="2"/>
  <c r="R310" i="2"/>
  <c r="P310" i="2"/>
  <c r="BI306" i="2"/>
  <c r="BH306" i="2"/>
  <c r="BG306" i="2"/>
  <c r="BF306" i="2"/>
  <c r="T306" i="2"/>
  <c r="R306" i="2"/>
  <c r="P306" i="2"/>
  <c r="BI301" i="2"/>
  <c r="BH301" i="2"/>
  <c r="BG301" i="2"/>
  <c r="BF301" i="2"/>
  <c r="T301" i="2"/>
  <c r="R301" i="2"/>
  <c r="P301" i="2"/>
  <c r="BI296" i="2"/>
  <c r="BH296" i="2"/>
  <c r="BG296" i="2"/>
  <c r="BF296" i="2"/>
  <c r="T296" i="2"/>
  <c r="R296" i="2"/>
  <c r="P296" i="2"/>
  <c r="BI291" i="2"/>
  <c r="BH291" i="2"/>
  <c r="BG291" i="2"/>
  <c r="BF291" i="2"/>
  <c r="T291" i="2"/>
  <c r="R291" i="2"/>
  <c r="P291" i="2"/>
  <c r="BI286" i="2"/>
  <c r="BH286" i="2"/>
  <c r="BG286" i="2"/>
  <c r="BF286" i="2"/>
  <c r="T286" i="2"/>
  <c r="R286" i="2"/>
  <c r="P286" i="2"/>
  <c r="BI281" i="2"/>
  <c r="BH281" i="2"/>
  <c r="BG281" i="2"/>
  <c r="BF281" i="2"/>
  <c r="T281" i="2"/>
  <c r="R281" i="2"/>
  <c r="P281" i="2"/>
  <c r="BI276" i="2"/>
  <c r="BH276" i="2"/>
  <c r="BG276" i="2"/>
  <c r="BF276" i="2"/>
  <c r="T276" i="2"/>
  <c r="R276" i="2"/>
  <c r="P276" i="2"/>
  <c r="BI271" i="2"/>
  <c r="BH271" i="2"/>
  <c r="BG271" i="2"/>
  <c r="BF271" i="2"/>
  <c r="T271" i="2"/>
  <c r="R271" i="2"/>
  <c r="P271" i="2"/>
  <c r="BI266" i="2"/>
  <c r="BH266" i="2"/>
  <c r="BG266" i="2"/>
  <c r="BF266" i="2"/>
  <c r="T266" i="2"/>
  <c r="R266" i="2"/>
  <c r="P266" i="2"/>
  <c r="BI261" i="2"/>
  <c r="BH261" i="2"/>
  <c r="BG261" i="2"/>
  <c r="BF261" i="2"/>
  <c r="T261" i="2"/>
  <c r="R261" i="2"/>
  <c r="P261" i="2"/>
  <c r="BI257" i="2"/>
  <c r="BH257" i="2"/>
  <c r="BG257" i="2"/>
  <c r="BF257" i="2"/>
  <c r="T257" i="2"/>
  <c r="R257" i="2"/>
  <c r="P257" i="2"/>
  <c r="BI252" i="2"/>
  <c r="BH252" i="2"/>
  <c r="BG252" i="2"/>
  <c r="BF252" i="2"/>
  <c r="T252" i="2"/>
  <c r="R252" i="2"/>
  <c r="P252" i="2"/>
  <c r="BI247" i="2"/>
  <c r="BH247" i="2"/>
  <c r="BG247" i="2"/>
  <c r="BF247" i="2"/>
  <c r="T247" i="2"/>
  <c r="R247" i="2"/>
  <c r="P247" i="2"/>
  <c r="BI243" i="2"/>
  <c r="BH243" i="2"/>
  <c r="BG243" i="2"/>
  <c r="BF243" i="2"/>
  <c r="T243" i="2"/>
  <c r="R243" i="2"/>
  <c r="P243" i="2"/>
  <c r="BI239" i="2"/>
  <c r="BH239" i="2"/>
  <c r="BG239" i="2"/>
  <c r="BF239" i="2"/>
  <c r="T239" i="2"/>
  <c r="R239" i="2"/>
  <c r="P239" i="2"/>
  <c r="BI235" i="2"/>
  <c r="BH235" i="2"/>
  <c r="BG235" i="2"/>
  <c r="BF235" i="2"/>
  <c r="T235" i="2"/>
  <c r="R235" i="2"/>
  <c r="P235" i="2"/>
  <c r="BI231" i="2"/>
  <c r="BH231" i="2"/>
  <c r="BG231" i="2"/>
  <c r="BF231" i="2"/>
  <c r="T231" i="2"/>
  <c r="T230" i="2"/>
  <c r="R231" i="2"/>
  <c r="R230" i="2" s="1"/>
  <c r="P231" i="2"/>
  <c r="P230" i="2" s="1"/>
  <c r="BI227" i="2"/>
  <c r="BH227" i="2"/>
  <c r="BG227" i="2"/>
  <c r="BF227" i="2"/>
  <c r="T227" i="2"/>
  <c r="T226" i="2" s="1"/>
  <c r="R227" i="2"/>
  <c r="R226" i="2" s="1"/>
  <c r="P227" i="2"/>
  <c r="P226" i="2" s="1"/>
  <c r="BI224" i="2"/>
  <c r="BH224" i="2"/>
  <c r="BG224" i="2"/>
  <c r="BF224" i="2"/>
  <c r="T224" i="2"/>
  <c r="R224" i="2"/>
  <c r="P224" i="2"/>
  <c r="BI219" i="2"/>
  <c r="BH219" i="2"/>
  <c r="BG219" i="2"/>
  <c r="BF219" i="2"/>
  <c r="T219" i="2"/>
  <c r="R219" i="2"/>
  <c r="P219" i="2"/>
  <c r="BI217" i="2"/>
  <c r="BH217" i="2"/>
  <c r="BG217" i="2"/>
  <c r="BF217" i="2"/>
  <c r="T217" i="2"/>
  <c r="R217" i="2"/>
  <c r="P217" i="2"/>
  <c r="BI215" i="2"/>
  <c r="BH215" i="2"/>
  <c r="BG215" i="2"/>
  <c r="BF215" i="2"/>
  <c r="T215" i="2"/>
  <c r="R215" i="2"/>
  <c r="P215" i="2"/>
  <c r="BI208" i="2"/>
  <c r="BH208" i="2"/>
  <c r="BG208" i="2"/>
  <c r="BF208" i="2"/>
  <c r="T208" i="2"/>
  <c r="R208" i="2"/>
  <c r="P208" i="2"/>
  <c r="BI203" i="2"/>
  <c r="BH203" i="2"/>
  <c r="BG203" i="2"/>
  <c r="BF203" i="2"/>
  <c r="T203" i="2"/>
  <c r="R203" i="2"/>
  <c r="P203" i="2"/>
  <c r="BI198" i="2"/>
  <c r="BH198" i="2"/>
  <c r="BG198" i="2"/>
  <c r="BF198" i="2"/>
  <c r="T198" i="2"/>
  <c r="R198" i="2"/>
  <c r="P198" i="2"/>
  <c r="BI193" i="2"/>
  <c r="BH193" i="2"/>
  <c r="BG193" i="2"/>
  <c r="BF193" i="2"/>
  <c r="T193" i="2"/>
  <c r="R193" i="2"/>
  <c r="P193" i="2"/>
  <c r="BI184" i="2"/>
  <c r="BH184" i="2"/>
  <c r="BG184" i="2"/>
  <c r="BF184" i="2"/>
  <c r="T184" i="2"/>
  <c r="R184" i="2"/>
  <c r="P184" i="2"/>
  <c r="BI180" i="2"/>
  <c r="BH180" i="2"/>
  <c r="BG180" i="2"/>
  <c r="BF180" i="2"/>
  <c r="T180" i="2"/>
  <c r="R180" i="2"/>
  <c r="P180" i="2"/>
  <c r="BI175" i="2"/>
  <c r="BH175" i="2"/>
  <c r="BG175" i="2"/>
  <c r="BF175" i="2"/>
  <c r="T175" i="2"/>
  <c r="R175" i="2"/>
  <c r="P175" i="2"/>
  <c r="BI171" i="2"/>
  <c r="BH171" i="2"/>
  <c r="BG171" i="2"/>
  <c r="BF171" i="2"/>
  <c r="T171" i="2"/>
  <c r="R171" i="2"/>
  <c r="P171" i="2"/>
  <c r="BI167" i="2"/>
  <c r="BH167" i="2"/>
  <c r="BG167" i="2"/>
  <c r="BF167" i="2"/>
  <c r="T167" i="2"/>
  <c r="R167" i="2"/>
  <c r="P167" i="2"/>
  <c r="BI159" i="2"/>
  <c r="BH159" i="2"/>
  <c r="BG159" i="2"/>
  <c r="BF159" i="2"/>
  <c r="T159" i="2"/>
  <c r="R159" i="2"/>
  <c r="P159" i="2"/>
  <c r="BI144" i="2"/>
  <c r="BH144" i="2"/>
  <c r="BG144" i="2"/>
  <c r="BF144" i="2"/>
  <c r="T144" i="2"/>
  <c r="R144" i="2"/>
  <c r="P144" i="2"/>
  <c r="BI135" i="2"/>
  <c r="BH135" i="2"/>
  <c r="BG135" i="2"/>
  <c r="BF135" i="2"/>
  <c r="T135" i="2"/>
  <c r="R135" i="2"/>
  <c r="P135" i="2"/>
  <c r="BI129" i="2"/>
  <c r="BH129" i="2"/>
  <c r="BG129" i="2"/>
  <c r="BF129" i="2"/>
  <c r="T129" i="2"/>
  <c r="R129" i="2"/>
  <c r="P129" i="2"/>
  <c r="BI123" i="2"/>
  <c r="BH123" i="2"/>
  <c r="BG123" i="2"/>
  <c r="BF123" i="2"/>
  <c r="T123" i="2"/>
  <c r="R123" i="2"/>
  <c r="P123" i="2"/>
  <c r="BI114" i="2"/>
  <c r="BH114" i="2"/>
  <c r="BG114" i="2"/>
  <c r="BF114" i="2"/>
  <c r="T114" i="2"/>
  <c r="R114" i="2"/>
  <c r="P114" i="2"/>
  <c r="BI105" i="2"/>
  <c r="BH105" i="2"/>
  <c r="BG105" i="2"/>
  <c r="BF105" i="2"/>
  <c r="T105" i="2"/>
  <c r="R105" i="2"/>
  <c r="P105" i="2"/>
  <c r="BI99" i="2"/>
  <c r="BH99" i="2"/>
  <c r="BG99" i="2"/>
  <c r="BF99" i="2"/>
  <c r="T99" i="2"/>
  <c r="R99" i="2"/>
  <c r="P99" i="2"/>
  <c r="J92" i="2"/>
  <c r="F92" i="2"/>
  <c r="F90" i="2"/>
  <c r="E88" i="2"/>
  <c r="J54" i="2"/>
  <c r="F54" i="2"/>
  <c r="F52" i="2"/>
  <c r="E50" i="2"/>
  <c r="J24" i="2"/>
  <c r="E24" i="2"/>
  <c r="J55" i="2" s="1"/>
  <c r="J23" i="2"/>
  <c r="J18" i="2"/>
  <c r="F55" i="2"/>
  <c r="J17" i="2"/>
  <c r="J90" i="2"/>
  <c r="E7" i="2"/>
  <c r="E48" i="2" s="1"/>
  <c r="L50" i="1"/>
  <c r="AM50" i="1"/>
  <c r="AM49" i="1"/>
  <c r="L49" i="1"/>
  <c r="AM47" i="1"/>
  <c r="L47" i="1"/>
  <c r="L45" i="1"/>
  <c r="L44" i="1"/>
  <c r="BK712" i="2"/>
  <c r="J676" i="2"/>
  <c r="BK640" i="2"/>
  <c r="J503" i="2"/>
  <c r="J175" i="2"/>
  <c r="J203" i="2"/>
  <c r="BK607" i="2"/>
  <c r="BK243" i="2"/>
  <c r="J306" i="2"/>
  <c r="BK140" i="3"/>
  <c r="J197" i="5"/>
  <c r="BK404" i="2"/>
  <c r="J276" i="2"/>
  <c r="J105" i="2"/>
  <c r="J318" i="2"/>
  <c r="J208" i="2"/>
  <c r="J636" i="2"/>
  <c r="BK569" i="2"/>
  <c r="BK520" i="2"/>
  <c r="J465" i="2"/>
  <c r="BK330" i="2"/>
  <c r="BK99" i="2"/>
  <c r="BK369" i="2"/>
  <c r="BK252" i="2"/>
  <c r="J728" i="2"/>
  <c r="J110" i="3"/>
  <c r="BK100" i="3"/>
  <c r="J91" i="3"/>
  <c r="BK82" i="4"/>
  <c r="J112" i="5"/>
  <c r="J188" i="5"/>
  <c r="J160" i="5"/>
  <c r="BK164" i="5"/>
  <c r="J88" i="5"/>
  <c r="BK142" i="5"/>
  <c r="J82" i="7"/>
  <c r="BK544" i="2"/>
  <c r="J313" i="2"/>
  <c r="J425" i="2"/>
  <c r="BK266" i="2"/>
  <c r="J614" i="2"/>
  <c r="BK532" i="2"/>
  <c r="BK425" i="2"/>
  <c r="J215" i="2"/>
  <c r="J235" i="2"/>
  <c r="J105" i="3"/>
  <c r="J128" i="3"/>
  <c r="J200" i="5"/>
  <c r="BK162" i="5"/>
  <c r="J108" i="5"/>
  <c r="BK189" i="5"/>
  <c r="BK170" i="5"/>
  <c r="J116" i="5"/>
  <c r="BK140" i="5"/>
  <c r="BK636" i="2"/>
  <c r="BK497" i="2"/>
  <c r="J144" i="2"/>
  <c r="BK291" i="2"/>
  <c r="BK144" i="2"/>
  <c r="J560" i="2"/>
  <c r="BK492" i="2"/>
  <c r="BK325" i="2"/>
  <c r="J704" i="2"/>
  <c r="BK342" i="2"/>
  <c r="J171" i="2"/>
  <c r="BK110" i="3"/>
  <c r="BK168" i="5"/>
  <c r="BK203" i="5"/>
  <c r="J179" i="5"/>
  <c r="J154" i="5"/>
  <c r="J146" i="5"/>
  <c r="BK184" i="5"/>
  <c r="J155" i="5"/>
  <c r="BK116" i="5"/>
  <c r="J85" i="7"/>
  <c r="J720" i="2"/>
  <c r="BK700" i="2"/>
  <c r="BK688" i="2"/>
  <c r="BK676" i="2"/>
  <c r="BK660" i="2"/>
  <c r="J652" i="2"/>
  <c r="J607" i="2"/>
  <c r="BK537" i="2"/>
  <c r="J443" i="2"/>
  <c r="BK296" i="2"/>
  <c r="BK276" i="2"/>
  <c r="J257" i="2"/>
  <c r="J224" i="2"/>
  <c r="BK184" i="2"/>
  <c r="BK123" i="2"/>
  <c r="J82" i="4"/>
  <c r="BK198" i="5"/>
  <c r="BK193" i="5"/>
  <c r="J166" i="5"/>
  <c r="J125" i="5"/>
  <c r="J90" i="5"/>
  <c r="BK197" i="5"/>
  <c r="J186" i="5"/>
  <c r="J151" i="5"/>
  <c r="J121" i="5"/>
  <c r="J105" i="5"/>
  <c r="BK94" i="5"/>
  <c r="J177" i="5"/>
  <c r="J150" i="5"/>
  <c r="BK136" i="5"/>
  <c r="BK92" i="5"/>
  <c r="BK728" i="2"/>
  <c r="J696" i="2"/>
  <c r="BK684" i="2"/>
  <c r="J680" i="2"/>
  <c r="J664" i="2"/>
  <c r="J648" i="2"/>
  <c r="J624" i="2"/>
  <c r="J532" i="2"/>
  <c r="BK409" i="2"/>
  <c r="J310" i="2"/>
  <c r="BK167" i="2"/>
  <c r="BK388" i="2"/>
  <c r="BK247" i="2"/>
  <c r="J217" i="2"/>
  <c r="BK583" i="2"/>
  <c r="BK418" i="2"/>
  <c r="BK239" i="2"/>
  <c r="BK382" i="2"/>
  <c r="J322" i="2"/>
  <c r="BK175" i="2"/>
  <c r="J85" i="3"/>
  <c r="BK160" i="5"/>
  <c r="J202" i="5"/>
  <c r="J184" i="5"/>
  <c r="BK161" i="5"/>
  <c r="BK112" i="5"/>
  <c r="J96" i="5"/>
  <c r="J104" i="5"/>
  <c r="BK122" i="5"/>
  <c r="J106" i="7"/>
  <c r="J100" i="7"/>
  <c r="BK680" i="2"/>
  <c r="J660" i="2"/>
  <c r="J583" i="2"/>
  <c r="J393" i="2"/>
  <c r="BK310" i="2"/>
  <c r="J640" i="2"/>
  <c r="BK322" i="2"/>
  <c r="J376" i="2"/>
  <c r="J227" i="2"/>
  <c r="J119" i="3"/>
  <c r="BK105" i="3"/>
  <c r="J118" i="5"/>
  <c r="BK199" i="5"/>
  <c r="BK182" i="5"/>
  <c r="J142" i="5"/>
  <c r="BK98" i="5"/>
  <c r="J110" i="5"/>
  <c r="BK146" i="5"/>
  <c r="BK352" i="2"/>
  <c r="BK318" i="2"/>
  <c r="J135" i="2"/>
  <c r="J382" i="2"/>
  <c r="J231" i="2"/>
  <c r="J180" i="2"/>
  <c r="BK624" i="2"/>
  <c r="J549" i="2"/>
  <c r="BK503" i="2"/>
  <c r="BK458" i="2"/>
  <c r="J247" i="2"/>
  <c r="BK180" i="2"/>
  <c r="BK335" i="2"/>
  <c r="BK224" i="2"/>
  <c r="BK128" i="3"/>
  <c r="BK195" i="5"/>
  <c r="J159" i="5"/>
  <c r="J198" i="5"/>
  <c r="BK176" i="5"/>
  <c r="J138" i="5"/>
  <c r="BK190" i="5"/>
  <c r="BK123" i="5"/>
  <c r="J182" i="5"/>
  <c r="BK151" i="5"/>
  <c r="BK96" i="5"/>
  <c r="BK103" i="7"/>
  <c r="BK614" i="2"/>
  <c r="J477" i="2"/>
  <c r="BK261" i="2"/>
  <c r="BK401" i="2"/>
  <c r="J219" i="2"/>
  <c r="BK632" i="2"/>
  <c r="J497" i="2"/>
  <c r="BK301" i="2"/>
  <c r="AS54" i="1"/>
  <c r="J172" i="5"/>
  <c r="J122" i="5"/>
  <c r="BK196" i="5"/>
  <c r="BK131" i="5"/>
  <c r="BK118" i="5"/>
  <c r="BK88" i="7"/>
  <c r="BK566" i="2"/>
  <c r="BK432" i="2"/>
  <c r="BK114" i="2"/>
  <c r="J352" i="2"/>
  <c r="J193" i="2"/>
  <c r="BK592" i="2"/>
  <c r="BK527" i="2"/>
  <c r="J359" i="2"/>
  <c r="BK135" i="2"/>
  <c r="BK286" i="2"/>
  <c r="BK198" i="2"/>
  <c r="J96" i="3"/>
  <c r="BK96" i="3"/>
  <c r="J87" i="4"/>
  <c r="J201" i="5"/>
  <c r="J120" i="5"/>
  <c r="J195" i="5"/>
  <c r="J123" i="5"/>
  <c r="J180" i="5"/>
  <c r="BK103" i="5"/>
  <c r="BK124" i="5"/>
  <c r="BK97" i="7"/>
  <c r="J700" i="2"/>
  <c r="J668" i="2"/>
  <c r="BK439" i="2"/>
  <c r="BK472" i="2"/>
  <c r="J243" i="2"/>
  <c r="J566" i="2"/>
  <c r="J159" i="2"/>
  <c r="BK271" i="2"/>
  <c r="BK181" i="5"/>
  <c r="J140" i="5"/>
  <c r="J191" i="5"/>
  <c r="BK158" i="5"/>
  <c r="BK154" i="5"/>
  <c r="BK180" i="5"/>
  <c r="BK129" i="5"/>
  <c r="J94" i="7"/>
  <c r="BK716" i="2"/>
  <c r="J632" i="2"/>
  <c r="J554" i="2"/>
  <c r="J527" i="2"/>
  <c r="BK465" i="2"/>
  <c r="BK443" i="2"/>
  <c r="J271" i="2"/>
  <c r="J114" i="2"/>
  <c r="BK600" i="2"/>
  <c r="J537" i="2"/>
  <c r="BK487" i="2"/>
  <c r="BK363" i="2"/>
  <c r="J286" i="2"/>
  <c r="BK450" i="2"/>
  <c r="J296" i="2"/>
  <c r="J184" i="2"/>
  <c r="J115" i="3"/>
  <c r="J176" i="5"/>
  <c r="J129" i="5"/>
  <c r="BK194" i="5"/>
  <c r="BK125" i="5"/>
  <c r="BK178" i="5"/>
  <c r="BK102" i="5"/>
  <c r="J131" i="5"/>
  <c r="BK100" i="7"/>
  <c r="J569" i="2"/>
  <c r="J401" i="2"/>
  <c r="BK129" i="2"/>
  <c r="BK306" i="2"/>
  <c r="J99" i="2"/>
  <c r="BK554" i="2"/>
  <c r="J482" i="2"/>
  <c r="J252" i="2"/>
  <c r="J291" i="2"/>
  <c r="BK193" i="2"/>
  <c r="J124" i="3"/>
  <c r="J196" i="5"/>
  <c r="BK153" i="5"/>
  <c r="J92" i="5"/>
  <c r="BK185" i="5"/>
  <c r="BK157" i="5"/>
  <c r="BK90" i="5"/>
  <c r="J168" i="5"/>
  <c r="BK127" i="5"/>
  <c r="J88" i="7"/>
  <c r="J520" i="2"/>
  <c r="J330" i="2"/>
  <c r="J450" i="2"/>
  <c r="J261" i="2"/>
  <c r="J544" i="2"/>
  <c r="BK477" i="2"/>
  <c r="BK257" i="2"/>
  <c r="J415" i="2"/>
  <c r="BK231" i="2"/>
  <c r="J140" i="3"/>
  <c r="J194" i="5"/>
  <c r="J157" i="5"/>
  <c r="BK105" i="5"/>
  <c r="BK187" i="5"/>
  <c r="J103" i="5"/>
  <c r="BK172" i="5"/>
  <c r="BK191" i="5"/>
  <c r="BK135" i="5"/>
  <c r="J103" i="7"/>
  <c r="BK720" i="2"/>
  <c r="BK708" i="2"/>
  <c r="BK696" i="2"/>
  <c r="J684" i="2"/>
  <c r="BK668" i="2"/>
  <c r="BK656" i="2"/>
  <c r="J506" i="2"/>
  <c r="BK397" i="2"/>
  <c r="BK235" i="2"/>
  <c r="J458" i="2"/>
  <c r="BK359" i="2"/>
  <c r="J688" i="2"/>
  <c r="BK652" i="2"/>
  <c r="BK549" i="2"/>
  <c r="J301" i="2"/>
  <c r="J397" i="2"/>
  <c r="J167" i="2"/>
  <c r="J369" i="2"/>
  <c r="J439" i="2"/>
  <c r="BK203" i="2"/>
  <c r="J136" i="3"/>
  <c r="J203" i="5"/>
  <c r="J164" i="5"/>
  <c r="J101" i="5"/>
  <c r="J124" i="5"/>
  <c r="J189" i="5"/>
  <c r="BK159" i="5"/>
  <c r="BK106" i="5"/>
  <c r="BK91" i="7"/>
  <c r="J724" i="2"/>
  <c r="J716" i="2"/>
  <c r="J592" i="2"/>
  <c r="J492" i="2"/>
  <c r="BK393" i="2"/>
  <c r="BK208" i="2"/>
  <c r="BK131" i="3"/>
  <c r="J199" i="5"/>
  <c r="J170" i="5"/>
  <c r="J102" i="5"/>
  <c r="J183" i="5"/>
  <c r="BK150" i="5"/>
  <c r="BK108" i="5"/>
  <c r="J153" i="5"/>
  <c r="J187" i="5"/>
  <c r="BK166" i="5"/>
  <c r="BK120" i="5"/>
  <c r="BK648" i="2"/>
  <c r="BK513" i="2"/>
  <c r="J342" i="2"/>
  <c r="J708" i="2"/>
  <c r="J363" i="2"/>
  <c r="BK159" i="2"/>
  <c r="BK576" i="2"/>
  <c r="J513" i="2"/>
  <c r="BK347" i="2"/>
  <c r="BK171" i="2"/>
  <c r="BK219" i="2"/>
  <c r="BK115" i="3"/>
  <c r="J100" i="3"/>
  <c r="J175" i="5"/>
  <c r="BK201" i="5"/>
  <c r="BK175" i="5"/>
  <c r="J144" i="5"/>
  <c r="BK183" i="5"/>
  <c r="J152" i="5"/>
  <c r="J98" i="5"/>
  <c r="BK106" i="7"/>
  <c r="J600" i="2"/>
  <c r="J472" i="2"/>
  <c r="BK281" i="2"/>
  <c r="J409" i="2"/>
  <c r="BK227" i="2"/>
  <c r="J644" i="2"/>
  <c r="BK506" i="2"/>
  <c r="J404" i="2"/>
  <c r="J198" i="2"/>
  <c r="J388" i="2"/>
  <c r="BK217" i="2"/>
  <c r="BK136" i="3"/>
  <c r="BK91" i="3"/>
  <c r="J131" i="3"/>
  <c r="BK87" i="4"/>
  <c r="BK177" i="5"/>
  <c r="J127" i="5"/>
  <c r="BK200" i="5"/>
  <c r="J136" i="5"/>
  <c r="BK88" i="5"/>
  <c r="BK114" i="5"/>
  <c r="BK179" i="5"/>
  <c r="BK148" i="5"/>
  <c r="J94" i="5"/>
  <c r="BK724" i="2"/>
  <c r="J712" i="2"/>
  <c r="BK692" i="2"/>
  <c r="BK672" i="2"/>
  <c r="BK664" i="2"/>
  <c r="BK644" i="2"/>
  <c r="BK560" i="2"/>
  <c r="J487" i="2"/>
  <c r="J325" i="2"/>
  <c r="J123" i="2"/>
  <c r="BK415" i="2"/>
  <c r="BK313" i="2"/>
  <c r="BK192" i="5"/>
  <c r="J135" i="5"/>
  <c r="BK186" i="5"/>
  <c r="BK152" i="5"/>
  <c r="J181" i="5"/>
  <c r="J114" i="5"/>
  <c r="BK704" i="2"/>
  <c r="J692" i="2"/>
  <c r="J672" i="2"/>
  <c r="J656" i="2"/>
  <c r="J576" i="2"/>
  <c r="BK482" i="2"/>
  <c r="BK376" i="2"/>
  <c r="J432" i="2"/>
  <c r="J281" i="2"/>
  <c r="BK105" i="2"/>
  <c r="J335" i="2"/>
  <c r="J129" i="2"/>
  <c r="J239" i="2"/>
  <c r="BK119" i="3"/>
  <c r="BK85" i="3"/>
  <c r="BK124" i="3"/>
  <c r="J193" i="5"/>
  <c r="BK133" i="5"/>
  <c r="J190" i="5"/>
  <c r="J148" i="5"/>
  <c r="BK138" i="5"/>
  <c r="J192" i="5"/>
  <c r="BK144" i="5"/>
  <c r="J91" i="7"/>
  <c r="BK94" i="7"/>
  <c r="J97" i="7"/>
  <c r="BK155" i="5"/>
  <c r="BK110" i="5"/>
  <c r="J178" i="5"/>
  <c r="J162" i="5"/>
  <c r="BK101" i="5"/>
  <c r="J161" i="5"/>
  <c r="BK188" i="5"/>
  <c r="BK121" i="5"/>
  <c r="J347" i="2"/>
  <c r="J266" i="2"/>
  <c r="J418" i="2"/>
  <c r="BK215" i="2"/>
  <c r="BK202" i="5"/>
  <c r="J106" i="5"/>
  <c r="J133" i="5"/>
  <c r="J185" i="5"/>
  <c r="J158" i="5"/>
  <c r="BK104" i="5"/>
  <c r="BK85" i="7"/>
  <c r="BK82" i="7"/>
  <c r="F35" i="7" l="1"/>
  <c r="BB59" i="1" s="1"/>
  <c r="F36" i="2"/>
  <c r="BC55" i="1" s="1"/>
  <c r="J34" i="2"/>
  <c r="AW55" i="1" s="1"/>
  <c r="F37" i="2"/>
  <c r="BD55" i="1" s="1"/>
  <c r="BK98" i="2"/>
  <c r="J98" i="2" s="1"/>
  <c r="J61" i="2" s="1"/>
  <c r="R166" i="2"/>
  <c r="BK214" i="2"/>
  <c r="J214" i="2" s="1"/>
  <c r="J63" i="2" s="1"/>
  <c r="BK234" i="2"/>
  <c r="J234" i="2" s="1"/>
  <c r="J67" i="2" s="1"/>
  <c r="BK251" i="2"/>
  <c r="J251" i="2" s="1"/>
  <c r="J68" i="2" s="1"/>
  <c r="T265" i="2"/>
  <c r="BK324" i="2"/>
  <c r="J324" i="2" s="1"/>
  <c r="J70" i="2" s="1"/>
  <c r="BK403" i="2"/>
  <c r="J403" i="2"/>
  <c r="J71" i="2" s="1"/>
  <c r="T417" i="2"/>
  <c r="R505" i="2"/>
  <c r="R568" i="2"/>
  <c r="R591" i="2"/>
  <c r="P619" i="2"/>
  <c r="T84" i="3"/>
  <c r="R130" i="3"/>
  <c r="P81" i="4"/>
  <c r="P80" i="4" s="1"/>
  <c r="AU57" i="1" s="1"/>
  <c r="R98" i="2"/>
  <c r="P166" i="2"/>
  <c r="T214" i="2"/>
  <c r="P234" i="2"/>
  <c r="R251" i="2"/>
  <c r="P265" i="2"/>
  <c r="R324" i="2"/>
  <c r="R403" i="2"/>
  <c r="P417" i="2"/>
  <c r="P505" i="2"/>
  <c r="P568" i="2"/>
  <c r="P591" i="2"/>
  <c r="R619" i="2"/>
  <c r="P84" i="3"/>
  <c r="T130" i="3"/>
  <c r="T81" i="4"/>
  <c r="T80" i="4" s="1"/>
  <c r="P98" i="2"/>
  <c r="T166" i="2"/>
  <c r="R214" i="2"/>
  <c r="R234" i="2"/>
  <c r="P251" i="2"/>
  <c r="R265" i="2"/>
  <c r="P324" i="2"/>
  <c r="P403" i="2"/>
  <c r="R417" i="2"/>
  <c r="T505" i="2"/>
  <c r="T568" i="2"/>
  <c r="T591" i="2"/>
  <c r="BK619" i="2"/>
  <c r="J619" i="2" s="1"/>
  <c r="J76" i="2" s="1"/>
  <c r="R84" i="3"/>
  <c r="P130" i="3"/>
  <c r="R81" i="4"/>
  <c r="R80" i="4" s="1"/>
  <c r="BK87" i="5"/>
  <c r="J87" i="5" s="1"/>
  <c r="BK107" i="5"/>
  <c r="J107" i="5" s="1"/>
  <c r="J62" i="5" s="1"/>
  <c r="BK137" i="5"/>
  <c r="J137" i="5" s="1"/>
  <c r="J63" i="5" s="1"/>
  <c r="BK156" i="5"/>
  <c r="J156" i="5" s="1"/>
  <c r="J64" i="5" s="1"/>
  <c r="BK174" i="5"/>
  <c r="J174" i="5" s="1"/>
  <c r="J66" i="5" s="1"/>
  <c r="T98" i="2"/>
  <c r="BK166" i="2"/>
  <c r="J166" i="2"/>
  <c r="J62" i="2" s="1"/>
  <c r="P214" i="2"/>
  <c r="T234" i="2"/>
  <c r="T251" i="2"/>
  <c r="BK265" i="2"/>
  <c r="J265" i="2" s="1"/>
  <c r="J69" i="2" s="1"/>
  <c r="T324" i="2"/>
  <c r="T403" i="2"/>
  <c r="BK417" i="2"/>
  <c r="J417" i="2" s="1"/>
  <c r="J72" i="2" s="1"/>
  <c r="BK505" i="2"/>
  <c r="J505" i="2" s="1"/>
  <c r="J73" i="2" s="1"/>
  <c r="BK568" i="2"/>
  <c r="J568" i="2" s="1"/>
  <c r="J74" i="2" s="1"/>
  <c r="BK591" i="2"/>
  <c r="J591" i="2"/>
  <c r="J75" i="2" s="1"/>
  <c r="T619" i="2"/>
  <c r="BK84" i="3"/>
  <c r="J84" i="3" s="1"/>
  <c r="J61" i="3" s="1"/>
  <c r="BK130" i="3"/>
  <c r="J130" i="3" s="1"/>
  <c r="J62" i="3" s="1"/>
  <c r="BK81" i="4"/>
  <c r="J81" i="4" s="1"/>
  <c r="J60" i="4" s="1"/>
  <c r="P87" i="5"/>
  <c r="BK100" i="5"/>
  <c r="J100" i="5" s="1"/>
  <c r="J61" i="5" s="1"/>
  <c r="T100" i="5"/>
  <c r="T107" i="5"/>
  <c r="P137" i="5"/>
  <c r="R156" i="5"/>
  <c r="P163" i="5"/>
  <c r="T163" i="5"/>
  <c r="T174" i="5"/>
  <c r="R87" i="5"/>
  <c r="P100" i="5"/>
  <c r="R100" i="5"/>
  <c r="R107" i="5"/>
  <c r="R137" i="5"/>
  <c r="P156" i="5"/>
  <c r="T156" i="5"/>
  <c r="R163" i="5"/>
  <c r="P174" i="5"/>
  <c r="T87" i="5"/>
  <c r="P107" i="5"/>
  <c r="T137" i="5"/>
  <c r="BK163" i="5"/>
  <c r="J163" i="5" s="1"/>
  <c r="J65" i="5" s="1"/>
  <c r="R174" i="5"/>
  <c r="BK81" i="7"/>
  <c r="J81" i="7" s="1"/>
  <c r="J60" i="7" s="1"/>
  <c r="P81" i="7"/>
  <c r="P80" i="7" s="1"/>
  <c r="AU59" i="1" s="1"/>
  <c r="R81" i="7"/>
  <c r="R80" i="7"/>
  <c r="T81" i="7"/>
  <c r="T80" i="7" s="1"/>
  <c r="BK226" i="2"/>
  <c r="J226" i="2" s="1"/>
  <c r="J64" i="2" s="1"/>
  <c r="BK230" i="2"/>
  <c r="J230" i="2" s="1"/>
  <c r="J66" i="2" s="1"/>
  <c r="J52" i="7"/>
  <c r="E70" i="7"/>
  <c r="BE91" i="7"/>
  <c r="BE103" i="7"/>
  <c r="F55" i="7"/>
  <c r="J77" i="7"/>
  <c r="BE82" i="7"/>
  <c r="BE85" i="7"/>
  <c r="BE88" i="7"/>
  <c r="BE94" i="7"/>
  <c r="BE100" i="7"/>
  <c r="BE106" i="7"/>
  <c r="BE97" i="7"/>
  <c r="J52" i="5"/>
  <c r="F55" i="5"/>
  <c r="BE88" i="5"/>
  <c r="BE101" i="5"/>
  <c r="BE108" i="5"/>
  <c r="BE110" i="5"/>
  <c r="BE131" i="5"/>
  <c r="BE153" i="5"/>
  <c r="BE168" i="5"/>
  <c r="BE170" i="5"/>
  <c r="BE182" i="5"/>
  <c r="BE185" i="5"/>
  <c r="BE190" i="5"/>
  <c r="F54" i="5"/>
  <c r="E76" i="5"/>
  <c r="BE90" i="5"/>
  <c r="BE96" i="5"/>
  <c r="BE106" i="5"/>
  <c r="BE118" i="5"/>
  <c r="BE120" i="5"/>
  <c r="BE121" i="5"/>
  <c r="BE124" i="5"/>
  <c r="BE125" i="5"/>
  <c r="BE129" i="5"/>
  <c r="BE133" i="5"/>
  <c r="BE144" i="5"/>
  <c r="BE148" i="5"/>
  <c r="BE157" i="5"/>
  <c r="BE160" i="5"/>
  <c r="BE166" i="5"/>
  <c r="BE175" i="5"/>
  <c r="BE184" i="5"/>
  <c r="BE187" i="5"/>
  <c r="BE189" i="5"/>
  <c r="BE191" i="5"/>
  <c r="BE193" i="5"/>
  <c r="BE195" i="5"/>
  <c r="J55" i="5"/>
  <c r="J82" i="5"/>
  <c r="BE92" i="5"/>
  <c r="BE102" i="5"/>
  <c r="BE104" i="5"/>
  <c r="BE105" i="5"/>
  <c r="BE116" i="5"/>
  <c r="BE122" i="5"/>
  <c r="BE127" i="5"/>
  <c r="BE136" i="5"/>
  <c r="BE140" i="5"/>
  <c r="BE151" i="5"/>
  <c r="BE154" i="5"/>
  <c r="BE155" i="5"/>
  <c r="BE162" i="5"/>
  <c r="BE164" i="5"/>
  <c r="BE172" i="5"/>
  <c r="BE176" i="5"/>
  <c r="BE177" i="5"/>
  <c r="BE179" i="5"/>
  <c r="BE181" i="5"/>
  <c r="BE192" i="5"/>
  <c r="BE196" i="5"/>
  <c r="BE200" i="5"/>
  <c r="BE202" i="5"/>
  <c r="BE203" i="5"/>
  <c r="BE94" i="5"/>
  <c r="BE98" i="5"/>
  <c r="BE103" i="5"/>
  <c r="BE112" i="5"/>
  <c r="BE114" i="5"/>
  <c r="BE123" i="5"/>
  <c r="BE135" i="5"/>
  <c r="BE138" i="5"/>
  <c r="BE142" i="5"/>
  <c r="BE146" i="5"/>
  <c r="BE150" i="5"/>
  <c r="BE152" i="5"/>
  <c r="BE158" i="5"/>
  <c r="BE159" i="5"/>
  <c r="BE161" i="5"/>
  <c r="BE178" i="5"/>
  <c r="BE180" i="5"/>
  <c r="BE183" i="5"/>
  <c r="BE186" i="5"/>
  <c r="BE188" i="5"/>
  <c r="BE194" i="5"/>
  <c r="BE197" i="5"/>
  <c r="BE198" i="5"/>
  <c r="BE199" i="5"/>
  <c r="BE201" i="5"/>
  <c r="E48" i="4"/>
  <c r="F55" i="4"/>
  <c r="J74" i="4"/>
  <c r="J77" i="4"/>
  <c r="BE87" i="4"/>
  <c r="BE82" i="4"/>
  <c r="E48" i="3"/>
  <c r="J55" i="3"/>
  <c r="F79" i="3"/>
  <c r="BE110" i="3"/>
  <c r="BE131" i="3"/>
  <c r="BE136" i="3"/>
  <c r="BE140" i="3"/>
  <c r="BE85" i="3"/>
  <c r="BE96" i="3"/>
  <c r="BE115" i="3"/>
  <c r="BE119" i="3"/>
  <c r="BE128" i="3"/>
  <c r="BE91" i="3"/>
  <c r="BE100" i="3"/>
  <c r="BE105" i="3"/>
  <c r="BE124" i="3"/>
  <c r="E86" i="2"/>
  <c r="F93" i="2"/>
  <c r="BE99" i="2"/>
  <c r="BE114" i="2"/>
  <c r="BE135" i="2"/>
  <c r="BE159" i="2"/>
  <c r="BE261" i="2"/>
  <c r="BE276" i="2"/>
  <c r="BE281" i="2"/>
  <c r="BE301" i="2"/>
  <c r="BE310" i="2"/>
  <c r="BE318" i="2"/>
  <c r="BE330" i="2"/>
  <c r="BE347" i="2"/>
  <c r="BE404" i="2"/>
  <c r="BE425" i="2"/>
  <c r="BE432" i="2"/>
  <c r="BE443" i="2"/>
  <c r="BE458" i="2"/>
  <c r="J52" i="2"/>
  <c r="J93" i="2"/>
  <c r="BE105" i="2"/>
  <c r="BE123" i="2"/>
  <c r="BE144" i="2"/>
  <c r="BE167" i="2"/>
  <c r="BE184" i="2"/>
  <c r="BE203" i="2"/>
  <c r="BE208" i="2"/>
  <c r="BE224" i="2"/>
  <c r="BE271" i="2"/>
  <c r="BE296" i="2"/>
  <c r="BE313" i="2"/>
  <c r="BE376" i="2"/>
  <c r="BE388" i="2"/>
  <c r="BE397" i="2"/>
  <c r="BE477" i="2"/>
  <c r="BE482" i="2"/>
  <c r="BE487" i="2"/>
  <c r="BE492" i="2"/>
  <c r="BE503" i="2"/>
  <c r="BE506" i="2"/>
  <c r="BE520" i="2"/>
  <c r="BE532" i="2"/>
  <c r="BE537" i="2"/>
  <c r="BE544" i="2"/>
  <c r="BE554" i="2"/>
  <c r="BE560" i="2"/>
  <c r="BE566" i="2"/>
  <c r="BE569" i="2"/>
  <c r="BE576" i="2"/>
  <c r="BE583" i="2"/>
  <c r="BE592" i="2"/>
  <c r="BE600" i="2"/>
  <c r="BE614" i="2"/>
  <c r="BE624" i="2"/>
  <c r="BE632" i="2"/>
  <c r="BE129" i="2"/>
  <c r="BE171" i="2"/>
  <c r="BE175" i="2"/>
  <c r="BE193" i="2"/>
  <c r="BE215" i="2"/>
  <c r="BE247" i="2"/>
  <c r="BE257" i="2"/>
  <c r="BE291" i="2"/>
  <c r="BE306" i="2"/>
  <c r="BE335" i="2"/>
  <c r="BE352" i="2"/>
  <c r="BE369" i="2"/>
  <c r="BE393" i="2"/>
  <c r="BE401" i="2"/>
  <c r="BE409" i="2"/>
  <c r="BE439" i="2"/>
  <c r="BE450" i="2"/>
  <c r="BE465" i="2"/>
  <c r="BE704" i="2"/>
  <c r="BE728" i="2"/>
  <c r="BE180" i="2"/>
  <c r="BE198" i="2"/>
  <c r="BE217" i="2"/>
  <c r="BE219" i="2"/>
  <c r="BE227" i="2"/>
  <c r="BE235" i="2"/>
  <c r="BE239" i="2"/>
  <c r="BE243" i="2"/>
  <c r="BE252" i="2"/>
  <c r="BE266" i="2"/>
  <c r="BE286" i="2"/>
  <c r="BE322" i="2"/>
  <c r="BE325" i="2"/>
  <c r="BE342" i="2"/>
  <c r="BE359" i="2"/>
  <c r="BE363" i="2"/>
  <c r="BE382" i="2"/>
  <c r="BE415" i="2"/>
  <c r="BE418" i="2"/>
  <c r="BE472" i="2"/>
  <c r="BE497" i="2"/>
  <c r="BE513" i="2"/>
  <c r="BE527" i="2"/>
  <c r="BE549" i="2"/>
  <c r="BE607" i="2"/>
  <c r="BE636" i="2"/>
  <c r="BE640" i="2"/>
  <c r="BE644" i="2"/>
  <c r="BE648" i="2"/>
  <c r="BE652" i="2"/>
  <c r="BE656" i="2"/>
  <c r="BE660" i="2"/>
  <c r="BE664" i="2"/>
  <c r="BE668" i="2"/>
  <c r="BE672" i="2"/>
  <c r="BE676" i="2"/>
  <c r="BE680" i="2"/>
  <c r="BE684" i="2"/>
  <c r="BE688" i="2"/>
  <c r="BE692" i="2"/>
  <c r="BE696" i="2"/>
  <c r="BE700" i="2"/>
  <c r="BE708" i="2"/>
  <c r="BE712" i="2"/>
  <c r="BE724" i="2"/>
  <c r="BE231" i="2"/>
  <c r="BE716" i="2"/>
  <c r="BE720" i="2"/>
  <c r="F35" i="5"/>
  <c r="BB58" i="1" s="1"/>
  <c r="J34" i="5"/>
  <c r="AW58" i="1" s="1"/>
  <c r="F36" i="3"/>
  <c r="BC56" i="1" s="1"/>
  <c r="J34" i="4"/>
  <c r="AW57" i="1" s="1"/>
  <c r="F37" i="5"/>
  <c r="BD58" i="1" s="1"/>
  <c r="F34" i="4"/>
  <c r="BA57" i="1" s="1"/>
  <c r="F36" i="4"/>
  <c r="BC57" i="1" s="1"/>
  <c r="F34" i="7"/>
  <c r="BA59" i="1" s="1"/>
  <c r="F37" i="4"/>
  <c r="BD57" i="1" s="1"/>
  <c r="F34" i="3"/>
  <c r="BA56" i="1" s="1"/>
  <c r="F35" i="4"/>
  <c r="BB57" i="1" s="1"/>
  <c r="F37" i="3"/>
  <c r="BD56" i="1" s="1"/>
  <c r="F34" i="2"/>
  <c r="F35" i="3"/>
  <c r="BB56" i="1" s="1"/>
  <c r="J34" i="7"/>
  <c r="AW59" i="1" s="1"/>
  <c r="F36" i="5"/>
  <c r="BC58" i="1" s="1"/>
  <c r="J34" i="3"/>
  <c r="AW56" i="1" s="1"/>
  <c r="F35" i="2"/>
  <c r="F37" i="7"/>
  <c r="BD59" i="1" s="1"/>
  <c r="F34" i="5"/>
  <c r="BA58" i="1" s="1"/>
  <c r="F36" i="7"/>
  <c r="BC59" i="1" s="1"/>
  <c r="J60" i="5" l="1"/>
  <c r="J86" i="5"/>
  <c r="R83" i="3"/>
  <c r="BK80" i="4"/>
  <c r="J80" i="4" s="1"/>
  <c r="J59" i="4" s="1"/>
  <c r="R229" i="2"/>
  <c r="T229" i="2"/>
  <c r="P97" i="2"/>
  <c r="P229" i="2"/>
  <c r="P96" i="2" s="1"/>
  <c r="AU55" i="1" s="1"/>
  <c r="T86" i="5"/>
  <c r="R86" i="5"/>
  <c r="P86" i="5"/>
  <c r="AU58" i="1" s="1"/>
  <c r="T97" i="2"/>
  <c r="BK86" i="5"/>
  <c r="R82" i="3"/>
  <c r="P83" i="3"/>
  <c r="P82" i="3" s="1"/>
  <c r="AU56" i="1" s="1"/>
  <c r="T83" i="3"/>
  <c r="T82" i="3" s="1"/>
  <c r="R97" i="2"/>
  <c r="BB55" i="1"/>
  <c r="BB54" i="1" s="1"/>
  <c r="W31" i="1" s="1"/>
  <c r="BA55" i="1"/>
  <c r="BA54" i="1" s="1"/>
  <c r="W30" i="1" s="1"/>
  <c r="BK229" i="2"/>
  <c r="BK97" i="2"/>
  <c r="J97" i="2" s="1"/>
  <c r="J60" i="2" s="1"/>
  <c r="BK83" i="3"/>
  <c r="J83" i="3" s="1"/>
  <c r="BK80" i="7"/>
  <c r="J80" i="7" s="1"/>
  <c r="J59" i="7" s="1"/>
  <c r="F33" i="2"/>
  <c r="AZ55" i="1" s="1"/>
  <c r="J33" i="3"/>
  <c r="AV56" i="1" s="1"/>
  <c r="AT56" i="1" s="1"/>
  <c r="F33" i="3"/>
  <c r="AZ56" i="1" s="1"/>
  <c r="J33" i="2"/>
  <c r="AV55" i="1" s="1"/>
  <c r="AT55" i="1" s="1"/>
  <c r="J33" i="4"/>
  <c r="AV57" i="1" s="1"/>
  <c r="AT57" i="1" s="1"/>
  <c r="BC54" i="1"/>
  <c r="W32" i="1" s="1"/>
  <c r="J33" i="5"/>
  <c r="AV58" i="1" s="1"/>
  <c r="AT58" i="1" s="1"/>
  <c r="F33" i="4"/>
  <c r="AZ57" i="1" s="1"/>
  <c r="BD54" i="1"/>
  <c r="W33" i="1" s="1"/>
  <c r="F33" i="5"/>
  <c r="AZ58" i="1" s="1"/>
  <c r="F33" i="7"/>
  <c r="AZ59" i="1" s="1"/>
  <c r="J33" i="7"/>
  <c r="AV59" i="1" s="1"/>
  <c r="AT59" i="1" s="1"/>
  <c r="J59" i="5" l="1"/>
  <c r="J60" i="3"/>
  <c r="J82" i="3"/>
  <c r="T96" i="2"/>
  <c r="R96" i="2"/>
  <c r="J30" i="4"/>
  <c r="AG57" i="1" s="1"/>
  <c r="AN57" i="1" s="1"/>
  <c r="BK96" i="2"/>
  <c r="J96" i="2" s="1"/>
  <c r="J59" i="2" s="1"/>
  <c r="J229" i="2"/>
  <c r="J65" i="2" s="1"/>
  <c r="BK82" i="3"/>
  <c r="J30" i="3" s="1"/>
  <c r="AG56" i="1" s="1"/>
  <c r="AX54" i="1"/>
  <c r="AW54" i="1"/>
  <c r="AK30" i="1" s="1"/>
  <c r="AU54" i="1"/>
  <c r="AY54" i="1"/>
  <c r="J30" i="5"/>
  <c r="AG58" i="1" s="1"/>
  <c r="AZ54" i="1"/>
  <c r="W29" i="1" s="1"/>
  <c r="J30" i="7"/>
  <c r="AG59" i="1" s="1"/>
  <c r="J39" i="4" l="1"/>
  <c r="J30" i="2"/>
  <c r="AG55" i="1" s="1"/>
  <c r="AG54" i="1" s="1"/>
  <c r="AK26" i="1" s="1"/>
  <c r="J39" i="5"/>
  <c r="J39" i="7"/>
  <c r="J39" i="3"/>
  <c r="J59" i="3"/>
  <c r="AN56" i="1"/>
  <c r="AN58" i="1"/>
  <c r="AN59" i="1"/>
  <c r="AV54" i="1"/>
  <c r="AK29" i="1" s="1"/>
  <c r="AN55" i="1" l="1"/>
  <c r="J39" i="2"/>
  <c r="AK35" i="1"/>
  <c r="AT54" i="1"/>
  <c r="AN54" i="1" l="1"/>
</calcChain>
</file>

<file path=xl/sharedStrings.xml><?xml version="1.0" encoding="utf-8"?>
<sst xmlns="http://schemas.openxmlformats.org/spreadsheetml/2006/main" count="9417" uniqueCount="1360">
  <si>
    <t>Export Komplet</t>
  </si>
  <si>
    <t>VZ</t>
  </si>
  <si>
    <t>2.0</t>
  </si>
  <si>
    <t/>
  </si>
  <si>
    <t>False</t>
  </si>
  <si>
    <t>{32fc948b-4eca-46ea-a6c7-9818be5def65}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</si>
  <si>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</si>
  <si>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</si>
  <si>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</si>
  <si>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</si>
  <si>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</si>
  <si>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</si>
  <si>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</si>
  <si>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</si>
  <si>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</si>
  <si>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N8242023c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</si>
  <si>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</si>
  <si>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</si>
  <si>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Turistické informační centrum v Opavě - rekonstrukce interiéru</t>
  </si>
  <si>
    <t>KSO:</t>
  </si>
  <si>
    <t>CC-CZ:</t>
  </si>
  <si>
    <t>Místo:</t>
  </si>
  <si>
    <t xml:space="preserve"> </t>
  </si>
  <si>
    <t>Datum:</t>
  </si>
  <si>
    <t>Zadavatel:</t>
  </si>
  <si>
    <t>IČ:</t>
  </si>
  <si>
    <t>00300535</t>
  </si>
  <si>
    <t>Statutární město Opava,Horní náměstí 382/69</t>
  </si>
  <si>
    <t>DIČ:</t>
  </si>
  <si>
    <t>CZ00300535</t>
  </si>
  <si>
    <t>Uchazeč:</t>
  </si>
  <si>
    <t>Vyplň údaj</t>
  </si>
  <si>
    <t>Projektant:</t>
  </si>
  <si>
    <t>229462525</t>
  </si>
  <si>
    <t>nodum atelier,s.r.o.,Nádražní 49,739 91 Jablunkov</t>
  </si>
  <si>
    <t>CZ29462525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</si>
  <si>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</si>
  <si>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</si>
  <si>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</si>
  <si>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</si>
  <si>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</si>
  <si>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</si>
  <si>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</si>
  <si>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</si>
  <si>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</si>
  <si>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</si>
  <si>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</si>
  <si>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</si>
  <si>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</si>
  <si>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</si>
  <si>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</si>
  <si>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</si>
  <si>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</si>
  <si>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</si>
  <si>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</si>
  <si>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</si>
  <si>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</si>
  <si>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</si>
  <si>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</si>
  <si>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</si>
  <si>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</si>
  <si>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</si>
  <si>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</si>
  <si>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</si>
  <si>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</si>
  <si>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</si>
  <si>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</si>
  <si>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</si>
  <si>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</si>
  <si>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</si>
  <si>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</si>
  <si>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</si>
  <si>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</si>
  <si>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</si>
  <si>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</si>
  <si>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</si>
  <si>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</si>
  <si>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</si>
  <si>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</si>
  <si>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</si>
  <si>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Architektonicko stavební řešení</t>
  </si>
  <si>
    <t>STA</t>
  </si>
  <si>
    <t>1</t>
  </si>
  <si>
    <t>{1eb01b55-ecfd-4ac0-8571-53e56a9af269}</t>
  </si>
  <si>
    <t>2</t>
  </si>
  <si>
    <t>03</t>
  </si>
  <si>
    <t>Typové vybavení</t>
  </si>
  <si>
    <t>{1e5b77b3-15e3-4e2e-830f-11b22db21bfa}</t>
  </si>
  <si>
    <t>04</t>
  </si>
  <si>
    <t>Atypické vybavení</t>
  </si>
  <si>
    <t>{121ce991-26c2-4a95-a257-f23c256b90bb}</t>
  </si>
  <si>
    <t>05</t>
  </si>
  <si>
    <t>Elektroinstalace</t>
  </si>
  <si>
    <t>{41e3ca77-20de-47af-90fb-dec0801c909e}</t>
  </si>
  <si>
    <t>07</t>
  </si>
  <si>
    <t>Všeobecné konstrukce a práce</t>
  </si>
  <si>
    <t>{30fead53-7ba8-45af-8e43-e54346959f10}</t>
  </si>
  <si>
    <t>KRYCÍ LIST SOUPISU PRACÍ</t>
  </si>
  <si>
    <t>Objekt:</t>
  </si>
  <si>
    <t>01 - Architektonicko stavební řešení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</si>
  <si>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</si>
  <si>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</si>
  <si>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</si>
  <si>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</si>
  <si>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</si>
  <si>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</si>
  <si>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</si>
  <si>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</si>
  <si>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</si>
  <si>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</si>
  <si>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722 - Zdravotechnika - vnitřní vodovod</t>
  </si>
  <si>
    <t xml:space="preserve">    725 - Zdravotechnika - zařizovací předměty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</si>
  <si>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</si>
  <si>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</si>
  <si>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</si>
  <si>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</si>
  <si>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</si>
  <si>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</si>
  <si>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</si>
  <si>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</si>
  <si>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</si>
  <si>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</si>
  <si>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</si>
  <si>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</si>
  <si>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</si>
  <si>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</si>
  <si>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</si>
  <si>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</si>
  <si>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</si>
  <si>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</si>
  <si>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</si>
  <si>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</si>
  <si>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</si>
  <si>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</si>
  <si>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</si>
  <si>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</si>
  <si>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</si>
  <si>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</si>
  <si>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</si>
  <si>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</si>
  <si>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612131101</t>
  </si>
  <si>
    <t>Podkladní a spojovací vrstva vnitřních omítaných ploch cementový postřik nanášený ručně celoplošně stěn</t>
  </si>
  <si>
    <t>m2</t>
  </si>
  <si>
    <t>CS ÚRS 2024 01</t>
  </si>
  <si>
    <t>4</t>
  </si>
  <si>
    <t>1197154291</t>
  </si>
  <si>
    <t>Online PSC</t>
  </si>
  <si>
    <t>https://podminky.urs.cz/item/CS_URS_2024_01/612131101</t>
  </si>
  <si>
    <t>VV</t>
  </si>
  <si>
    <t>03 zázemí TIC</t>
  </si>
  <si>
    <t>(1,137+1,294+0,977+0,3+0,16+0,997)*2,7</t>
  </si>
  <si>
    <t>-(0,69*2,01)</t>
  </si>
  <si>
    <t>Součet</t>
  </si>
  <si>
    <t>612131121</t>
  </si>
  <si>
    <t>Podkladní a spojovací vrstva vnitřních omítaných ploch penetrace disperzní nanášená ručně stěn</t>
  </si>
  <si>
    <t>703078847</t>
  </si>
  <si>
    <t>https://podminky.urs.cz/item/CS_URS_2024_01/612131121</t>
  </si>
  <si>
    <t>místnost 01 ozn.V1</t>
  </si>
  <si>
    <t>36,6</t>
  </si>
  <si>
    <t>místnost 01,02,03 ozn.V2</t>
  </si>
  <si>
    <t>203,33</t>
  </si>
  <si>
    <t>sdk podhled</t>
  </si>
  <si>
    <t>-68,2</t>
  </si>
  <si>
    <t>3</t>
  </si>
  <si>
    <t>612142001</t>
  </si>
  <si>
    <t>Pletivo vnitřních ploch v ploše nebo pruzích, na plném podkladu sklovláknité vtlačené do tmelu včetně tmelu stěn</t>
  </si>
  <si>
    <t>-1847375741</t>
  </si>
  <si>
    <t>https://podminky.urs.cz/item/CS_URS_2024_01/612142001</t>
  </si>
  <si>
    <t>612311131</t>
  </si>
  <si>
    <t>Vápenný štuk vnitřních ploch tloušťky do 3 mm svislých konstrukcí stěn</t>
  </si>
  <si>
    <t>-1969626619</t>
  </si>
  <si>
    <t>https://podminky.urs.cz/item/CS_URS_2024_01/612311131</t>
  </si>
  <si>
    <t>(1,137+1,294+0,977+0,3+0,16+0,997)*1,5</t>
  </si>
  <si>
    <t>-(0,6*0,81)</t>
  </si>
  <si>
    <t>5</t>
  </si>
  <si>
    <t>612321111</t>
  </si>
  <si>
    <t>Omítka vápenocementová vnitřních ploch nanášená ručně jednovrstvá, tloušťky do 10 mm hrubá zatřená svislých konstrukcí stěn</t>
  </si>
  <si>
    <t>1219291075</t>
  </si>
  <si>
    <t>https://podminky.urs.cz/item/CS_URS_2024_01/612321111</t>
  </si>
  <si>
    <t>612321131</t>
  </si>
  <si>
    <t>Vápenocementový štuk vnitřních ploch tloušťky do 3 mm svislých konstrukcí stěn</t>
  </si>
  <si>
    <t>-1986148617</t>
  </si>
  <si>
    <t>https://podminky.urs.cz/item/CS_URS_2024_01/612321131</t>
  </si>
  <si>
    <t>7</t>
  </si>
  <si>
    <t>619991011</t>
  </si>
  <si>
    <t>Zakrytí vnitřních ploch před znečištěním fólií včetně pozdějšího odkrytí samostatných konstrukcí a prvků</t>
  </si>
  <si>
    <t>1310970618</t>
  </si>
  <si>
    <t>https://podminky.urs.cz/item/CS_URS_2024_01/619991011</t>
  </si>
  <si>
    <t>vstupní dveře</t>
  </si>
  <si>
    <t>0,95*2,5</t>
  </si>
  <si>
    <t>interiérové dveře</t>
  </si>
  <si>
    <t>(0,7*1,97*2)*2</t>
  </si>
  <si>
    <t>(0,8*1,97)*2</t>
  </si>
  <si>
    <t>otopná tělesa</t>
  </si>
  <si>
    <t>(1,4*1)*2*4</t>
  </si>
  <si>
    <t>výlohy</t>
  </si>
  <si>
    <t>3,7*2,62</t>
  </si>
  <si>
    <t>2,918*2,62</t>
  </si>
  <si>
    <t>1,205*2,62</t>
  </si>
  <si>
    <t>1,92*2,62</t>
  </si>
  <si>
    <t>8</t>
  </si>
  <si>
    <t>632441221</t>
  </si>
  <si>
    <t>Potěr anhydritový samonivelační litý tř. C 30, tl. přes 25 do 30 mm</t>
  </si>
  <si>
    <t>1916753132</t>
  </si>
  <si>
    <t>https://podminky.urs.cz/item/CS_URS_2024_01/632441221</t>
  </si>
  <si>
    <t>pod marmoleum</t>
  </si>
  <si>
    <t>62,2+2,93</t>
  </si>
  <si>
    <t>pod koberec</t>
  </si>
  <si>
    <t>1,1</t>
  </si>
  <si>
    <t>9</t>
  </si>
  <si>
    <t>Ostatní konstrukce a práce, bourání</t>
  </si>
  <si>
    <t>949101111</t>
  </si>
  <si>
    <t>Lešení pomocné pracovní pro objekty pozemních staveb pro zatížení do 150 kg/m2, o výšce lešeňové podlahy do 1,9 m</t>
  </si>
  <si>
    <t>-1194332749</t>
  </si>
  <si>
    <t>https://podminky.urs.cz/item/CS_URS_2024_01/949101111</t>
  </si>
  <si>
    <t>2,9+41,7+17,6</t>
  </si>
  <si>
    <t>10</t>
  </si>
  <si>
    <t>952901111</t>
  </si>
  <si>
    <t>Vyčištění budov nebo objektů před předáním do užívání budov bytové nebo občanské výstavby, světlé výšky podlaží do 4 m</t>
  </si>
  <si>
    <t>-576314246</t>
  </si>
  <si>
    <t>https://podminky.urs.cz/item/CS_URS_2024_01/952901111</t>
  </si>
  <si>
    <t>11</t>
  </si>
  <si>
    <t>952902021</t>
  </si>
  <si>
    <t>Čištění budov při provádění oprav a udržovacích prací podlah hladkých zametením</t>
  </si>
  <si>
    <t>-1965266379</t>
  </si>
  <si>
    <t>https://podminky.urs.cz/item/CS_URS_2024_01/952902021</t>
  </si>
  <si>
    <t>průběžný úklid</t>
  </si>
  <si>
    <t>(2,9+41,7+17,6)*30</t>
  </si>
  <si>
    <t>12</t>
  </si>
  <si>
    <t>965081213</t>
  </si>
  <si>
    <t>Bourání podlah z dlaždic bez podkladního lože nebo mazaniny, s jakoukoliv výplní spár keramických nebo xylolitových tl. do 10 mm, plochy přes 1 m2</t>
  </si>
  <si>
    <t>1136159943</t>
  </si>
  <si>
    <t>https://podminky.urs.cz/item/CS_URS_2024_01/965081213</t>
  </si>
  <si>
    <t>62,2</t>
  </si>
  <si>
    <t>13</t>
  </si>
  <si>
    <t>974031167</t>
  </si>
  <si>
    <t>Vysekání rýh ve zdivu cihelném na maltu vápennou nebo vápenocementovou do hl. 150 mm a šířky do 300 mm</t>
  </si>
  <si>
    <t>m</t>
  </si>
  <si>
    <t>1098859258</t>
  </si>
  <si>
    <t>https://podminky.urs.cz/item/CS_URS_2024_01/974031167</t>
  </si>
  <si>
    <t>drážka pro přemístění rozvodů nástěnné baterie</t>
  </si>
  <si>
    <t>0,4</t>
  </si>
  <si>
    <t>k zásuvce průtokového ohřívače</t>
  </si>
  <si>
    <t>1,4</t>
  </si>
  <si>
    <t>odvod kondenzátu na toaletě</t>
  </si>
  <si>
    <t>14</t>
  </si>
  <si>
    <t>977311112</t>
  </si>
  <si>
    <t>Řezání stávajících betonových mazanin bez vyztužení hloubky přes 50 do 100 mm</t>
  </si>
  <si>
    <t>964880990</t>
  </si>
  <si>
    <t>https://podminky.urs.cz/item/CS_URS_2024_01/977311112</t>
  </si>
  <si>
    <t>k podlahovým zásuvkám</t>
  </si>
  <si>
    <t>(3*5)*2</t>
  </si>
  <si>
    <t>977343212</t>
  </si>
  <si>
    <t>Frézování drážek pro vodiče v podlahách z betonu, rozměru do 50x50 mm</t>
  </si>
  <si>
    <t>1566508201</t>
  </si>
  <si>
    <t>https://podminky.urs.cz/item/CS_URS_2024_01/977343212</t>
  </si>
  <si>
    <t>(3*5)</t>
  </si>
  <si>
    <t>16</t>
  </si>
  <si>
    <t>978013191</t>
  </si>
  <si>
    <t>Otlučení vápenných nebo vápenocementových omítek vnitřních ploch stěn s vyškrabáním spar, s očištěním zdiva, v rozsahu přes 50 do 100 %</t>
  </si>
  <si>
    <t>-554997256</t>
  </si>
  <si>
    <t>https://podminky.urs.cz/item/CS_URS_2024_01/978013191</t>
  </si>
  <si>
    <t>(1,137+1,294+0,977+0,3+0,16+0,997)*0,43</t>
  </si>
  <si>
    <t>17</t>
  </si>
  <si>
    <t>978059541</t>
  </si>
  <si>
    <t>Odsekání obkladů stěn včetně otlučení podkladní omítky až na zdivo z obkládaček vnitřních, z jakýchkoliv materiálů, plochy přes 1 m2</t>
  </si>
  <si>
    <t>1865482585</t>
  </si>
  <si>
    <t>https://podminky.urs.cz/item/CS_URS_2024_01/978059541</t>
  </si>
  <si>
    <t>(1,137+1,294+0,977+0,3+0,16+0,997)*2,27</t>
  </si>
  <si>
    <t>997</t>
  </si>
  <si>
    <t>Přesun sutě</t>
  </si>
  <si>
    <t>18</t>
  </si>
  <si>
    <t>997013212</t>
  </si>
  <si>
    <t>Vnitrostaveništní doprava suti a vybouraných hmot vodorovně do 50 m s naložením ručně pro budovy a haly výšky přes 6 do 9 m</t>
  </si>
  <si>
    <t>t</t>
  </si>
  <si>
    <t>-1517635875</t>
  </si>
  <si>
    <t>https://podminky.urs.cz/item/CS_URS_2024_01/997013212</t>
  </si>
  <si>
    <t>19</t>
  </si>
  <si>
    <t>997013501</t>
  </si>
  <si>
    <t>Odvoz suti a vybouraných hmot na skládku nebo meziskládku se složením, na vzdálenost do 1 km</t>
  </si>
  <si>
    <t>836073024</t>
  </si>
  <si>
    <t>https://podminky.urs.cz/item/CS_URS_2024_01/997013501</t>
  </si>
  <si>
    <t>20</t>
  </si>
  <si>
    <t>997013509</t>
  </si>
  <si>
    <t>Odvoz suti a vybouraných hmot na skládku nebo meziskládku se složením, na vzdálenost Příplatek k ceně za každý další započatý 1 km přes 1 km</t>
  </si>
  <si>
    <t>-788194252</t>
  </si>
  <si>
    <t>https://podminky.urs.cz/item/CS_URS_2024_01/997013509</t>
  </si>
  <si>
    <t>do 20 km</t>
  </si>
  <si>
    <t>4,836*19</t>
  </si>
  <si>
    <t>997013631</t>
  </si>
  <si>
    <t>Poplatek za uložení stavebního odpadu na skládce (skládkovné) směsného stavebního a demoličního zatříděného do Katalogu odpadů pod kódem 17 09 04</t>
  </si>
  <si>
    <t>408049525</t>
  </si>
  <si>
    <t>https://podminky.urs.cz/item/CS_URS_2024_01/997013631</t>
  </si>
  <si>
    <t>998</t>
  </si>
  <si>
    <t>Přesun hmot</t>
  </si>
  <si>
    <t>22</t>
  </si>
  <si>
    <t>998018002</t>
  </si>
  <si>
    <t>Přesun hmot pro budovy občanské výstavby, bydlení, výrobu a služby ruční (bez užití mechanizace) vodorovná dopravní vzdálenost do 100 m pro budovy s jakoukoliv nosnou konstrukcí výšky přes 6 do 12 m</t>
  </si>
  <si>
    <t>1089698184</t>
  </si>
  <si>
    <t>https://podminky.urs.cz/item/CS_URS_2024_01/998018002</t>
  </si>
  <si>
    <t>PSV</t>
  </si>
  <si>
    <t>Práce a dodávky PSV</t>
  </si>
  <si>
    <t>722</t>
  </si>
  <si>
    <t>Zdravotechnika - vnitřní vodovod</t>
  </si>
  <si>
    <t>23</t>
  </si>
  <si>
    <t>722001</t>
  </si>
  <si>
    <t>drobné práce související s úpravou rozvodů vody a odpadu související se změnou sanity a baterií - nástěnný vývod baterie - změna na stojánkovou baterii - posun potrubí o 30 cm níže, zasekání kabelu průtokového ořívače, dodávka nového ohřívače dle parametrů stávajícího, změna odpadního potrubí k toaletě - změna ze stojící toalety s nádržkou na závěsné wc; zasekání potrubí pro odvod kondenzátu z klimajednotek a jeho napojení do odpadu wc</t>
  </si>
  <si>
    <t>hod</t>
  </si>
  <si>
    <t>vlastní</t>
  </si>
  <si>
    <t>-1806793092</t>
  </si>
  <si>
    <t>725</t>
  </si>
  <si>
    <t>Zdravotechnika - zařizovací předměty</t>
  </si>
  <si>
    <t>24</t>
  </si>
  <si>
    <t>725110811</t>
  </si>
  <si>
    <t>Demontáž klozetů splachovacích s nádrží nebo tlakovým splachovačem</t>
  </si>
  <si>
    <t>soubor</t>
  </si>
  <si>
    <t>-975083924</t>
  </si>
  <si>
    <t>https://podminky.urs.cz/item/CS_URS_2024_01/725110811</t>
  </si>
  <si>
    <t>25</t>
  </si>
  <si>
    <t>725210821</t>
  </si>
  <si>
    <t>Demontáž umyvadel bez výtokových armatur umyvadel</t>
  </si>
  <si>
    <t>-425298871</t>
  </si>
  <si>
    <t>https://podminky.urs.cz/item/CS_URS_2024_01/725210821</t>
  </si>
  <si>
    <t>26</t>
  </si>
  <si>
    <t>725530831</t>
  </si>
  <si>
    <t>Demontáž elektrických zásobníkových ohřívačů vody průtokových jakýchkoliv</t>
  </si>
  <si>
    <t>179303934</t>
  </si>
  <si>
    <t>https://podminky.urs.cz/item/CS_URS_2024_01/725530831</t>
  </si>
  <si>
    <t>27</t>
  </si>
  <si>
    <t>725820801</t>
  </si>
  <si>
    <t>Demontáž baterií nástěnných do G 3/4</t>
  </si>
  <si>
    <t>-198824929</t>
  </si>
  <si>
    <t>https://podminky.urs.cz/item/CS_URS_2024_01/725820801</t>
  </si>
  <si>
    <t>751</t>
  </si>
  <si>
    <t>Vzduchotechnika</t>
  </si>
  <si>
    <t>28</t>
  </si>
  <si>
    <t>751711813</t>
  </si>
  <si>
    <t>Demontáž klimatizační jednotky vnitřní nástěnné o výkonu (pro objem místnosti) přes 5 do 6,5 kW (přes 50 do 65 m3)</t>
  </si>
  <si>
    <t>kus</t>
  </si>
  <si>
    <t>-1618430314</t>
  </si>
  <si>
    <t>https://podminky.urs.cz/item/CS_URS_2024_01/751711813</t>
  </si>
  <si>
    <t>P</t>
  </si>
  <si>
    <t>Poznámka k položce:_x000D_
uskladnění na předem určeném místě, pro zpětné využití v tomto interiéru v jiné poloze</t>
  </si>
  <si>
    <t>29</t>
  </si>
  <si>
    <t>757001</t>
  </si>
  <si>
    <t>přesun klimatizační jednotky</t>
  </si>
  <si>
    <t>ks</t>
  </si>
  <si>
    <t>75081413</t>
  </si>
  <si>
    <t>Poznámka k položce:_x000D_
napojí se na stávající rozvdy</t>
  </si>
  <si>
    <t>30</t>
  </si>
  <si>
    <t>757002</t>
  </si>
  <si>
    <t>prodloužení trasy rozvodů klimatizační jednotky o cca 4,3 m</t>
  </si>
  <si>
    <t>-1982377016</t>
  </si>
  <si>
    <t>Poznámka k položce:_x000D_
odvod kondenzátu a elektro</t>
  </si>
  <si>
    <t>763</t>
  </si>
  <si>
    <t>Konstrukce suché výstavby</t>
  </si>
  <si>
    <t>31</t>
  </si>
  <si>
    <t>763111811</t>
  </si>
  <si>
    <t>Demontáž příček ze sádrokartonových desek s nosnou konstrukcí z ocelových profilů jednoduchých, opláštění jednoduché</t>
  </si>
  <si>
    <t>1341776685</t>
  </si>
  <si>
    <t>https://podminky.urs.cz/item/CS_URS_2024_01/763111811</t>
  </si>
  <si>
    <t>místnost 02</t>
  </si>
  <si>
    <t>2,15*2</t>
  </si>
  <si>
    <t>32</t>
  </si>
  <si>
    <t>763121590</t>
  </si>
  <si>
    <t>Stěna předsazená ze sádrokartonových desek pro osazení závěsného WC s nosnou konstrukcí z ocelových profilů CW, UW dvojitě opláštěná deskami impregnovanými H2 tl. 2x12,5 mm bez izolace, stěna tl. 150 - 250 mm, profil 50</t>
  </si>
  <si>
    <t>484939659</t>
  </si>
  <si>
    <t>https://podminky.urs.cz/item/CS_URS_2024_01/763121590</t>
  </si>
  <si>
    <t>1,137*1,2</t>
  </si>
  <si>
    <t>33</t>
  </si>
  <si>
    <t>763121714</t>
  </si>
  <si>
    <t>Stěna předsazená ze sádrokartonových desek ostatní konstrukce a práce na předsazených stěnách ze sádrokartonových desek základní penetrační nátěr</t>
  </si>
  <si>
    <t>1796532567</t>
  </si>
  <si>
    <t>https://podminky.urs.cz/item/CS_URS_2024_01/763121714</t>
  </si>
  <si>
    <t>34</t>
  </si>
  <si>
    <t>763121761</t>
  </si>
  <si>
    <t>Stěna předsazená ze sádrokartonových desek Příplatek k cenám za rovinnost kvality speciální tmelení kvality Q3</t>
  </si>
  <si>
    <t>-317364171</t>
  </si>
  <si>
    <t>https://podminky.urs.cz/item/CS_URS_2024_01/763121761</t>
  </si>
  <si>
    <t>35</t>
  </si>
  <si>
    <t>763131411</t>
  </si>
  <si>
    <t>Podhled ze sádrokartonových desek dvouvrstvá zavěšená spodní konstrukce z ocelových profilů CD, UD jednoduše opláštěná deskou standardní A, tl. 12,5 mm, bez izolace</t>
  </si>
  <si>
    <t>776970459</t>
  </si>
  <si>
    <t>https://podminky.urs.cz/item/CS_URS_2024_01/763131411</t>
  </si>
  <si>
    <t>místnost 01 a 02</t>
  </si>
  <si>
    <t>68,2</t>
  </si>
  <si>
    <t>36</t>
  </si>
  <si>
    <t>763131714</t>
  </si>
  <si>
    <t>Podhled ze sádrokartonových desek ostatní práce a konstrukce na podhledech ze sádrokartonových desek základní penetrační nátěr</t>
  </si>
  <si>
    <t>2002271224</t>
  </si>
  <si>
    <t>https://podminky.urs.cz/item/CS_URS_2024_01/763131714</t>
  </si>
  <si>
    <t>37</t>
  </si>
  <si>
    <t>763131771</t>
  </si>
  <si>
    <t>Podhled ze sádrokartonových desek Příplatek k cenám za rovinnost kvality speciální tmelení kvality Q3</t>
  </si>
  <si>
    <t>-1674179019</t>
  </si>
  <si>
    <t>https://podminky.urs.cz/item/CS_URS_2024_01/763131771</t>
  </si>
  <si>
    <t>38</t>
  </si>
  <si>
    <t>763131821</t>
  </si>
  <si>
    <t>Demontáž podhledu nebo samostatného požárního předělu ze sádrokartonových desek s nosnou konstrukcí dvouvrstvou z ocelových profilů, opláštění jednoduché</t>
  </si>
  <si>
    <t>560206125</t>
  </si>
  <si>
    <t>https://podminky.urs.cz/item/CS_URS_2024_01/763131821</t>
  </si>
  <si>
    <t>41,7+17,6</t>
  </si>
  <si>
    <t>39</t>
  </si>
  <si>
    <t>763172354</t>
  </si>
  <si>
    <t>Montáž dvířek pro konstrukce ze sádrokartonových desek revizních jednoplášťových pro podhledy velikost (šxv) 500 x 500 mm</t>
  </si>
  <si>
    <t>-2009790864</t>
  </si>
  <si>
    <t>https://podminky.urs.cz/item/CS_URS_2024_01/763172354</t>
  </si>
  <si>
    <t>40</t>
  </si>
  <si>
    <t>M</t>
  </si>
  <si>
    <t>59030713</t>
  </si>
  <si>
    <t>dvířka revizní jednokřídlá s automatickým zámkem 500x500mm</t>
  </si>
  <si>
    <t>1100639461</t>
  </si>
  <si>
    <t>41</t>
  </si>
  <si>
    <t>763173113</t>
  </si>
  <si>
    <t>Montáž nosičů zařizovacích předmětů pro konstrukce ze sádrokartonových desek úchytu pro WC</t>
  </si>
  <si>
    <t>-1782147445</t>
  </si>
  <si>
    <t>https://podminky.urs.cz/item/CS_URS_2024_01/763173113</t>
  </si>
  <si>
    <t>42</t>
  </si>
  <si>
    <t>59030731</t>
  </si>
  <si>
    <t>konstrukce pro uchycení WC osová rozteč CW profilů 450-625mm</t>
  </si>
  <si>
    <t>-1397657433</t>
  </si>
  <si>
    <t>43</t>
  </si>
  <si>
    <t>998763302</t>
  </si>
  <si>
    <t>Přesun hmot pro konstrukce montované z desek sádrokartonových, sádrovláknitých, cementovláknitých nebo cementových stanovený z hmotnosti přesunovaného materiálu vodorovná dopravní vzdálenost do 50 m základní v objektech výšky přes 6 do 12 m</t>
  </si>
  <si>
    <t>786419228</t>
  </si>
  <si>
    <t>https://podminky.urs.cz/item/CS_URS_2024_01/998763302</t>
  </si>
  <si>
    <t>766</t>
  </si>
  <si>
    <t>Konstrukce truhlářské</t>
  </si>
  <si>
    <t>44</t>
  </si>
  <si>
    <t>766121210</t>
  </si>
  <si>
    <t>Montáž dřevěných stěn plných, s výplní palubovkou nebo překližkou, výšky do 2,75 m</t>
  </si>
  <si>
    <t>60893424</t>
  </si>
  <si>
    <t>https://podminky.urs.cz/item/CS_URS_2024_01/766121210</t>
  </si>
  <si>
    <t>zaclonění prostoru kabinky</t>
  </si>
  <si>
    <t>1,65*2,62</t>
  </si>
  <si>
    <t>45</t>
  </si>
  <si>
    <t>60722275</t>
  </si>
  <si>
    <t>deska dřevotřísková laminovaná dřevěný dekor 2070x2800mm tl 38mm</t>
  </si>
  <si>
    <t>1757119026</t>
  </si>
  <si>
    <t>Poznámka k položce:_x000D_
předložit vzorky ke schválení</t>
  </si>
  <si>
    <t>46</t>
  </si>
  <si>
    <t>766660001</t>
  </si>
  <si>
    <t>Montáž dveřních křídel dřevěných nebo plastových otevíravých do ocelové zárubně povrchově upravených jednokřídlových, šířky do 800 mm</t>
  </si>
  <si>
    <t>-1678654986</t>
  </si>
  <si>
    <t>https://podminky.urs.cz/item/CS_URS_2024_01/766660001</t>
  </si>
  <si>
    <t>dveře 700/1970</t>
  </si>
  <si>
    <t>1+1</t>
  </si>
  <si>
    <t>dveře 800/1970</t>
  </si>
  <si>
    <t>47</t>
  </si>
  <si>
    <t>61162086</t>
  </si>
  <si>
    <t>dveře jednokřídlé dřevotřískové povrch laminátový plné 800x1970-2100mm</t>
  </si>
  <si>
    <t>1016872331</t>
  </si>
  <si>
    <t>Poznámka k položce:_x000D_
design a kování viz dolumentace k provedení interiéru</t>
  </si>
  <si>
    <t>48</t>
  </si>
  <si>
    <t>61162091</t>
  </si>
  <si>
    <t>dveře jednokřídlé dřevotřískové povrch laminátový částečně prosklené 700x1970-2100mm</t>
  </si>
  <si>
    <t>1132072181</t>
  </si>
  <si>
    <t>49</t>
  </si>
  <si>
    <t>766660728</t>
  </si>
  <si>
    <t>Montáž dveřních doplňků dveřního kování interiérového zámku</t>
  </si>
  <si>
    <t>1661819090</t>
  </si>
  <si>
    <t>https://podminky.urs.cz/item/CS_URS_2024_01/766660728</t>
  </si>
  <si>
    <t>50</t>
  </si>
  <si>
    <t>54924003</t>
  </si>
  <si>
    <t>zámek zadlabací mezipokojový pravý pro WC kování 72x55mm</t>
  </si>
  <si>
    <t>-1615754554</t>
  </si>
  <si>
    <t>dveře na WC</t>
  </si>
  <si>
    <t>51</t>
  </si>
  <si>
    <t>54924002</t>
  </si>
  <si>
    <t>zámek zadlabací mezipokojový levý s dozickým klíčem rozteč 72x55mm</t>
  </si>
  <si>
    <t>-1652351432</t>
  </si>
  <si>
    <t>52</t>
  </si>
  <si>
    <t>766660729</t>
  </si>
  <si>
    <t>Montáž dveřních doplňků dveřního kování interiérového štítku s klikou</t>
  </si>
  <si>
    <t>-1627413432</t>
  </si>
  <si>
    <t>https://podminky.urs.cz/item/CS_URS_2024_01/766660729</t>
  </si>
  <si>
    <t>53</t>
  </si>
  <si>
    <t>54914123</t>
  </si>
  <si>
    <t>kování rozetové klika/klika</t>
  </si>
  <si>
    <t>1315391354</t>
  </si>
  <si>
    <t>54</t>
  </si>
  <si>
    <t>54914127</t>
  </si>
  <si>
    <t>kování rozetové spodní pro dozický klíč</t>
  </si>
  <si>
    <t>-1612048728</t>
  </si>
  <si>
    <t>55</t>
  </si>
  <si>
    <t>766660730</t>
  </si>
  <si>
    <t>Montáž dveřních doplňků dveřního kování interiérového WC kliky se zámkem</t>
  </si>
  <si>
    <t>835550902</t>
  </si>
  <si>
    <t>https://podminky.urs.cz/item/CS_URS_2024_01/766660730</t>
  </si>
  <si>
    <t>56</t>
  </si>
  <si>
    <t>54914128</t>
  </si>
  <si>
    <t>kování rozetové spodní pro WC</t>
  </si>
  <si>
    <t>-1552972161</t>
  </si>
  <si>
    <t>57</t>
  </si>
  <si>
    <t>766691914</t>
  </si>
  <si>
    <t>Ostatní práce vyvěšení nebo zavěšení křídel dřevěných dveřních, plochy do 2 m2</t>
  </si>
  <si>
    <t>-876843295</t>
  </si>
  <si>
    <t>https://podminky.urs.cz/item/CS_URS_2024_01/766691914</t>
  </si>
  <si>
    <t>58</t>
  </si>
  <si>
    <t>998766102</t>
  </si>
  <si>
    <t>Přesun hmot pro konstrukce truhlářské stanovený z hmotnosti přesunovaného materiálu vodorovná dopravní vzdálenost do 50 m základní v objektech výšky přes 6 do 12 m</t>
  </si>
  <si>
    <t>-380210018</t>
  </si>
  <si>
    <t>https://podminky.urs.cz/item/CS_URS_2024_01/998766102</t>
  </si>
  <si>
    <t>767</t>
  </si>
  <si>
    <t>Konstrukce zámečnické</t>
  </si>
  <si>
    <t>59</t>
  </si>
  <si>
    <t>767531111</t>
  </si>
  <si>
    <t>Montáž vstupních čistících zón z rohoží kovových nebo plastových</t>
  </si>
  <si>
    <t>430830141</t>
  </si>
  <si>
    <t>Poznámka k položce:_x000D_
vyobrazení viz tabulka T01 z DPI</t>
  </si>
  <si>
    <t>místnost 01 P01</t>
  </si>
  <si>
    <t>60</t>
  </si>
  <si>
    <t>69701</t>
  </si>
  <si>
    <t>kobercová čistící zóna v černém provedení s potiskem loga města; 100% polyamidové vlákno zatavené do podkladu z nitrilové pryže; celková výška 9 mm; výška vlákna 8 mm; celková hmotnost 2,5 kg / m2</t>
  </si>
  <si>
    <t>1995779662</t>
  </si>
  <si>
    <t>Poznámka k položce:_x000D_
čistící zóna atypického tvaru; její nášlapná výška bude srovnána s nášlapnou výškou navazujícího marmolea</t>
  </si>
  <si>
    <t>1,1*1,1 'Přepočtené koeficientem množství</t>
  </si>
  <si>
    <t>61</t>
  </si>
  <si>
    <t>998767102</t>
  </si>
  <si>
    <t>Přesun hmot pro zámečnické konstrukce stanovený z hmotnosti přesunovaného materiálu vodorovná dopravní vzdálenost do 50 m základní v objektech výšky přes 6 do 12 m</t>
  </si>
  <si>
    <t>392521882</t>
  </si>
  <si>
    <t>https://podminky.urs.cz/item/CS_URS_2024_01/998767102</t>
  </si>
  <si>
    <t>776</t>
  </si>
  <si>
    <t>Podlahy povlakové</t>
  </si>
  <si>
    <t>62</t>
  </si>
  <si>
    <t>776111116</t>
  </si>
  <si>
    <t>Příprava podkladu povlakových podlah a stěn broušení podlah stávajícího podkladu pro odstranění lepidla (po starých krytinách)</t>
  </si>
  <si>
    <t>1515730027</t>
  </si>
  <si>
    <t>https://podminky.urs.cz/item/CS_URS_2024_01/776111116</t>
  </si>
  <si>
    <t>místnost 01,02 ozn.P2</t>
  </si>
  <si>
    <t>místnost 03 ozn. P3</t>
  </si>
  <si>
    <t>2,93</t>
  </si>
  <si>
    <t>63</t>
  </si>
  <si>
    <t>776111117</t>
  </si>
  <si>
    <t>Příprava podkladu povlakových podlah a stěn broušení podlah stávajícího podkladu pro odstranění nerovností (diamantovým kotoučem)</t>
  </si>
  <si>
    <t>670758965</t>
  </si>
  <si>
    <t>https://podminky.urs.cz/item/CS_URS_2024_01/776111117</t>
  </si>
  <si>
    <t>64</t>
  </si>
  <si>
    <t>776111311</t>
  </si>
  <si>
    <t>Příprava podkladu povlakových podlah a stěn vysátí podlah</t>
  </si>
  <si>
    <t>1727694971</t>
  </si>
  <si>
    <t>https://podminky.urs.cz/item/CS_URS_2024_01/776111311</t>
  </si>
  <si>
    <t>65</t>
  </si>
  <si>
    <t>776201812</t>
  </si>
  <si>
    <t>Demontáž povlakových podlahovin lepených ručně s podložkou</t>
  </si>
  <si>
    <t>-34648773</t>
  </si>
  <si>
    <t>https://podminky.urs.cz/item/CS_URS_2024_01/776201812</t>
  </si>
  <si>
    <t>14,57</t>
  </si>
  <si>
    <t>66</t>
  </si>
  <si>
    <t>776251111</t>
  </si>
  <si>
    <t>Montáž podlahovin z přírodního linolea (marmolea) lepením standardním lepidlem z pásů standardních</t>
  </si>
  <si>
    <t>1004834656</t>
  </si>
  <si>
    <t>https://podminky.urs.cz/item/CS_URS_2024_01/776251111</t>
  </si>
  <si>
    <t>67</t>
  </si>
  <si>
    <t>284101</t>
  </si>
  <si>
    <t>heterogenní PVC podlaha bez ftalátů; vystavěna kolem netkané, plně impregnované vrstvy skelného rouna (vhodné pro komerční prostory; role šíře 2 m; spoj svařovací šňůra  dekoru vinylu; R10; tl. nášl. Vrstvy 0,7 mm, celková tl. 2mm; steným materiálem budou obloženy i stupně do zkušební kabiny</t>
  </si>
  <si>
    <t>1034552093</t>
  </si>
  <si>
    <t>Poznámka k položce:_x000D_
bílý podklad, jemný vsyp;celková hmotnost  cca 2,8 kg/m2; odolný vůči kolečkům židlí</t>
  </si>
  <si>
    <t>65,13*1,1 'Přepočtené koeficientem množství</t>
  </si>
  <si>
    <t>68</t>
  </si>
  <si>
    <t>776411221</t>
  </si>
  <si>
    <t>Montáž soklíků tahaných (fabiony) z linolea (marmolea) obvodových, výšky do 80 mm</t>
  </si>
  <si>
    <t>-1854477516</t>
  </si>
  <si>
    <t>https://podminky.urs.cz/item/CS_URS_2024_01/776411221</t>
  </si>
  <si>
    <t>místnost 01,02  ozn.S2</t>
  </si>
  <si>
    <t>24,82</t>
  </si>
  <si>
    <t>místnost 03 ozn.S3</t>
  </si>
  <si>
    <t>5,69</t>
  </si>
  <si>
    <t>69</t>
  </si>
  <si>
    <t>284102</t>
  </si>
  <si>
    <t>"heterogenní PVC podlaha bez ftalátů; vystavěna kolem netkané, plně impregnované vrstvy skelného rouna (vhodné pro komerční prostory; role šíře 2 m; spoj svařovací šňůra  dekoru vinylu; R10; tl. nášl. Vrstvy 0,7 mm, celková tl. 2mm
"</t>
  </si>
  <si>
    <t>-529475127</t>
  </si>
  <si>
    <t>24,82*0,05</t>
  </si>
  <si>
    <t>5,69*0,05</t>
  </si>
  <si>
    <t>1,526*0,092 'Přepočtené koeficientem množství</t>
  </si>
  <si>
    <t>70</t>
  </si>
  <si>
    <t>776421111</t>
  </si>
  <si>
    <t>Montáž lišt obvodových lepených</t>
  </si>
  <si>
    <t>-1222240023</t>
  </si>
  <si>
    <t>https://podminky.urs.cz/item/CS_URS_2024_01/776421111</t>
  </si>
  <si>
    <t>místnost 01, čistící zóna ozn.S1</t>
  </si>
  <si>
    <t>1,96</t>
  </si>
  <si>
    <t>71</t>
  </si>
  <si>
    <t>19416009</t>
  </si>
  <si>
    <t>lišta ukončovací hliníková 12,5mm</t>
  </si>
  <si>
    <t>-1210451633</t>
  </si>
  <si>
    <t>1,96*1,02 'Přepočtené koeficientem množství</t>
  </si>
  <si>
    <t>72</t>
  </si>
  <si>
    <t>776421312</t>
  </si>
  <si>
    <t>Montáž lišt přechodových šroubovaných</t>
  </si>
  <si>
    <t>1287572496</t>
  </si>
  <si>
    <t>https://podminky.urs.cz/item/CS_URS_2024_01/776421312</t>
  </si>
  <si>
    <t>místnost 01,03</t>
  </si>
  <si>
    <t>1,9</t>
  </si>
  <si>
    <t>73</t>
  </si>
  <si>
    <t>553401</t>
  </si>
  <si>
    <t>profil přechodový Al vrtaný 35mm stříbro</t>
  </si>
  <si>
    <t>849422784</t>
  </si>
  <si>
    <t>1,9*1,02 'Přepočtené koeficientem množství</t>
  </si>
  <si>
    <t>74</t>
  </si>
  <si>
    <t>776421711</t>
  </si>
  <si>
    <t>Montáž lišt vložení pásků z podlahoviny do lišt včetně nařezání</t>
  </si>
  <si>
    <t>1940398488</t>
  </si>
  <si>
    <t>https://podminky.urs.cz/item/CS_URS_2024_01/776421711</t>
  </si>
  <si>
    <t>75</t>
  </si>
  <si>
    <t>69751078</t>
  </si>
  <si>
    <t>920114700</t>
  </si>
  <si>
    <t xml:space="preserve">Poznámka k položce:_x000D_
 v=50 mm; SOKL BUDE NALEPEN POUZE PO STRANÁCH ČISTÍCÍ ZÓNY </t>
  </si>
  <si>
    <t>76</t>
  </si>
  <si>
    <t>998776102</t>
  </si>
  <si>
    <t>Přesun hmot pro podlahy povlakové stanovený z hmotnosti přesunovaného materiálu vodorovná dopravní vzdálenost do 50 m základní v objektech výšky přes 6 do 12 m</t>
  </si>
  <si>
    <t>178579825</t>
  </si>
  <si>
    <t>https://podminky.urs.cz/item/CS_URS_2024_01/998776102</t>
  </si>
  <si>
    <t>781</t>
  </si>
  <si>
    <t>Dokončovací práce - obklady</t>
  </si>
  <si>
    <t>77</t>
  </si>
  <si>
    <t>781131112</t>
  </si>
  <si>
    <t>Izolace stěny pod obklad izolace nátěrem nebo stěrkou ve dvou vrstvách</t>
  </si>
  <si>
    <t>1051867661</t>
  </si>
  <si>
    <t>https://podminky.urs.cz/item/CS_URS_2024_01/781131112</t>
  </si>
  <si>
    <t>(1,137+1,294+0,977+0,3+0,16+0,997)*1,2</t>
  </si>
  <si>
    <t>-(0,69*1,2)</t>
  </si>
  <si>
    <t>1,137*0,15</t>
  </si>
  <si>
    <t>78</t>
  </si>
  <si>
    <t>781474153</t>
  </si>
  <si>
    <t>Montáž keramických obkladů stěn lepených cementovým flexibilním lepidlem hladkých přes 2 do 4 ks/m2</t>
  </si>
  <si>
    <t>-545160634</t>
  </si>
  <si>
    <t>https://podminky.urs.cz/item/CS_URS_2024_01/781474153</t>
  </si>
  <si>
    <t>79</t>
  </si>
  <si>
    <t>59761703</t>
  </si>
  <si>
    <t>obklad keramický nemrazuvzdorný povrch hladký/lesklý tl do 10mm přes 2 do 4ks/m2</t>
  </si>
  <si>
    <t>1116754573</t>
  </si>
  <si>
    <t>5,181*1,15 'Přepočtené koeficientem množství</t>
  </si>
  <si>
    <t>80</t>
  </si>
  <si>
    <t>781491011</t>
  </si>
  <si>
    <t>Montáž zrcadel lepených silikonovým tmelem na podkladní omítku, plochy do 1 m2</t>
  </si>
  <si>
    <t>-2041695466</t>
  </si>
  <si>
    <t>https://podminky.urs.cz/item/CS_URS_2024_01/781491011</t>
  </si>
  <si>
    <t>místnost 03 ozn.Z2</t>
  </si>
  <si>
    <t>0,835*1,07</t>
  </si>
  <si>
    <t>81</t>
  </si>
  <si>
    <t>781491012</t>
  </si>
  <si>
    <t>Montáž zrcadel lepených silikonovým tmelem na podkladní omítku, plochy přes 1 m2</t>
  </si>
  <si>
    <t>1586770171</t>
  </si>
  <si>
    <t>https://podminky.urs.cz/item/CS_URS_2024_01/781491012</t>
  </si>
  <si>
    <t>místnost 02 ozn.Z1</t>
  </si>
  <si>
    <t>0,6*1,8</t>
  </si>
  <si>
    <t>82</t>
  </si>
  <si>
    <t>634601</t>
  </si>
  <si>
    <t>zrcadlo nemontované čiré tl 6mm max rozměr 3210x2250mm</t>
  </si>
  <si>
    <t>-1989549281</t>
  </si>
  <si>
    <t>1,973*1,1 'Přepočtené koeficientem množství</t>
  </si>
  <si>
    <t>83</t>
  </si>
  <si>
    <t>781492211</t>
  </si>
  <si>
    <t>Obklad - dokončující práce montáž profilu lepeného flexibilním cementovým lepidlem rohového</t>
  </si>
  <si>
    <t>-1781685033</t>
  </si>
  <si>
    <t>https://podminky.urs.cz/item/CS_URS_2024_01/781492211</t>
  </si>
  <si>
    <t>1,137</t>
  </si>
  <si>
    <t>84</t>
  </si>
  <si>
    <t>28342003</t>
  </si>
  <si>
    <t>lišta ukončovací z PVC 10mm</t>
  </si>
  <si>
    <t>778440255</t>
  </si>
  <si>
    <t>1,137*1,05 'Přepočtené koeficientem množství</t>
  </si>
  <si>
    <t>85</t>
  </si>
  <si>
    <t>781492251</t>
  </si>
  <si>
    <t>Obklad - dokončující práce montáž profilu lepeného flexibilním cementovým lepidlem ukončovacího</t>
  </si>
  <si>
    <t>-1920263137</t>
  </si>
  <si>
    <t>https://podminky.urs.cz/item/CS_URS_2024_01/781492251</t>
  </si>
  <si>
    <t>(1,137+1,294+0,977+0,3+0,16+0,997)</t>
  </si>
  <si>
    <t>-(0,69)</t>
  </si>
  <si>
    <t>86</t>
  </si>
  <si>
    <t>198588228</t>
  </si>
  <si>
    <t>4,175*1,05 'Přepočtené koeficientem množství</t>
  </si>
  <si>
    <t>87</t>
  </si>
  <si>
    <t>998781102</t>
  </si>
  <si>
    <t>Přesun hmot pro obklady keramické stanovený z hmotnosti přesunovaného materiálu vodorovná dopravní vzdálenost do 50 m základní v objektech výšky přes 6 do 12 m</t>
  </si>
  <si>
    <t>-613817437</t>
  </si>
  <si>
    <t>https://podminky.urs.cz/item/CS_URS_2024_01/998781102</t>
  </si>
  <si>
    <t>783</t>
  </si>
  <si>
    <t>Dokončovací práce - nátěry</t>
  </si>
  <si>
    <t>88</t>
  </si>
  <si>
    <t>783301311</t>
  </si>
  <si>
    <t>Příprava podkladu zámečnických konstrukcí před provedením nátěru odmaštění odmašťovačem vodou ředitelným</t>
  </si>
  <si>
    <t>-464477488</t>
  </si>
  <si>
    <t>https://podminky.urs.cz/item/CS_URS_2024_01/783301311</t>
  </si>
  <si>
    <t>zárubně do suterénu</t>
  </si>
  <si>
    <t>zárubně do zázemí</t>
  </si>
  <si>
    <t>2+2</t>
  </si>
  <si>
    <t>89</t>
  </si>
  <si>
    <t>783314101</t>
  </si>
  <si>
    <t>Základní nátěr zámečnických konstrukcí jednonásobný syntetický</t>
  </si>
  <si>
    <t>1545048669</t>
  </si>
  <si>
    <t>https://podminky.urs.cz/item/CS_URS_2024_01/783314101</t>
  </si>
  <si>
    <t>90</t>
  </si>
  <si>
    <t>783317101</t>
  </si>
  <si>
    <t>Krycí nátěr (email) zámečnických konstrukcí jednonásobný syntetický standardní</t>
  </si>
  <si>
    <t>-1031079101</t>
  </si>
  <si>
    <t>https://podminky.urs.cz/item/CS_URS_2024_01/783317101</t>
  </si>
  <si>
    <t>Poznámka k položce:_x000D_
RAL  9010 Pure White</t>
  </si>
  <si>
    <t>784</t>
  </si>
  <si>
    <t>Dokončovací práce - malby a tapety</t>
  </si>
  <si>
    <t>91</t>
  </si>
  <si>
    <t>784121001</t>
  </si>
  <si>
    <t>Oškrabání malby v místnostech výšky do 3,80 m</t>
  </si>
  <si>
    <t>1622649133</t>
  </si>
  <si>
    <t>https://podminky.urs.cz/item/CS_URS_2024_01/784121001</t>
  </si>
  <si>
    <t xml:space="preserve">Poznámka k položce:_x000D_
ozn. V1 stěna niky s tiskárnou za pultem a stěnové pilíře kolem výloh, vstupu a stěny / ostění průchodu mezi místnostmi; včetně 2 vrstev penetračního nátěru_x000D_
ozn.V2 ostatní plochy stěny, průvlaky, stropy, ostění oken a dveří; </t>
  </si>
  <si>
    <t>92</t>
  </si>
  <si>
    <t>784181121</t>
  </si>
  <si>
    <t>Penetrace podkladu jednonásobná hloubková akrylátová bezbarvá v místnostech výšky do 3,80 m</t>
  </si>
  <si>
    <t>-1819832969</t>
  </si>
  <si>
    <t>https://podminky.urs.cz/item/CS_URS_2024_01/784181121</t>
  </si>
  <si>
    <t>93</t>
  </si>
  <si>
    <t>784211101</t>
  </si>
  <si>
    <t>Malby z malířských směsí oděruvzdorných za mokra dvojnásobné, bílé za mokra oděruvzdorné výborně v místnostech výšky do 3,80 m</t>
  </si>
  <si>
    <t>1492351224</t>
  </si>
  <si>
    <t>https://podminky.urs.cz/item/CS_URS_2024_01/784211101</t>
  </si>
  <si>
    <t>94</t>
  </si>
  <si>
    <t>784211151</t>
  </si>
  <si>
    <t>Malby z malířských směsí oděruvzdorných za mokra Příplatek k cenám dvojnásobných maleb za provádění barevné malby tónované tónovacími přípravky</t>
  </si>
  <si>
    <t>-380644501</t>
  </si>
  <si>
    <t>https://podminky.urs.cz/item/CS_URS_2024_01/784211151</t>
  </si>
  <si>
    <t>OST</t>
  </si>
  <si>
    <t>Ostatní</t>
  </si>
  <si>
    <t>95</t>
  </si>
  <si>
    <t>OST01</t>
  </si>
  <si>
    <t>vystěhování kancelářské židle</t>
  </si>
  <si>
    <t>512</t>
  </si>
  <si>
    <t>419091963</t>
  </si>
  <si>
    <t>Poznámka k položce:_x000D_
nábytek se odnese na investorem stanovené místo - uskladnění pro možnost dalšího použití v jiném interiéru;_x000D_
výkresová část dolumentace k provedení interiéru - fotodokumentace</t>
  </si>
  <si>
    <t>96</t>
  </si>
  <si>
    <t>OST02</t>
  </si>
  <si>
    <t>vystěhování atypický pult zaměstnancú</t>
  </si>
  <si>
    <t>553599305</t>
  </si>
  <si>
    <t>97</t>
  </si>
  <si>
    <t>OST03</t>
  </si>
  <si>
    <t>vystěhování odpadkový koš</t>
  </si>
  <si>
    <t>213447914</t>
  </si>
  <si>
    <t>98</t>
  </si>
  <si>
    <t>OST04</t>
  </si>
  <si>
    <t>vystěhování nízké skříňky za zaměstnanci a v druhé části místnosti</t>
  </si>
  <si>
    <t>-1858290183</t>
  </si>
  <si>
    <t>99</t>
  </si>
  <si>
    <t>OST05</t>
  </si>
  <si>
    <t>vystěhování nástěnné regály (deska s policemi) nad nízkými skříňkami</t>
  </si>
  <si>
    <t>460140217</t>
  </si>
  <si>
    <t>100</t>
  </si>
  <si>
    <t>OST06</t>
  </si>
  <si>
    <t>vystěhování nástěnné regály v průchodu mezi místnostmi</t>
  </si>
  <si>
    <t>313389661</t>
  </si>
  <si>
    <t>101</t>
  </si>
  <si>
    <t>OST07</t>
  </si>
  <si>
    <t>vystěhování nástěnné regály v nice</t>
  </si>
  <si>
    <t>-1597321449</t>
  </si>
  <si>
    <t>102</t>
  </si>
  <si>
    <t>OST08</t>
  </si>
  <si>
    <t>vystěhování stojany na trička, stojan na materiály MSK, stojan na magnetky, stojany na pohlednice a mapy, stojan na program</t>
  </si>
  <si>
    <t>-172865140</t>
  </si>
  <si>
    <t>Poznámka k položce:_x000D_
nábytek se odnese na investorem stanovené místo - uskladnění pro možnost dalšího použití v jiném interiéru;_x000D_
výkresová část dokumentace k provedení interiéru - fotodokumentace</t>
  </si>
  <si>
    <t>103</t>
  </si>
  <si>
    <t>OST09</t>
  </si>
  <si>
    <t>vystěhování věšák na svršky</t>
  </si>
  <si>
    <t>-2114255457</t>
  </si>
  <si>
    <t>104</t>
  </si>
  <si>
    <t>OST10</t>
  </si>
  <si>
    <t>vystěhování prosklené vitríny na zboží</t>
  </si>
  <si>
    <t>-1426667680</t>
  </si>
  <si>
    <t>105</t>
  </si>
  <si>
    <t>OST11</t>
  </si>
  <si>
    <t>demontáž a vystěhování kuchyňka v zázemí</t>
  </si>
  <si>
    <t>123341721</t>
  </si>
  <si>
    <t>106</t>
  </si>
  <si>
    <t>OST12</t>
  </si>
  <si>
    <t>vystěhování stůl pro zákazníky</t>
  </si>
  <si>
    <t>1883967725</t>
  </si>
  <si>
    <t>107</t>
  </si>
  <si>
    <t>OST13</t>
  </si>
  <si>
    <t>vystěhování lankový systém nosičů na plakáty ve výlohách</t>
  </si>
  <si>
    <t>-872557322</t>
  </si>
  <si>
    <t>108</t>
  </si>
  <si>
    <t>OST14</t>
  </si>
  <si>
    <t>vystěhování stůl u výlohy</t>
  </si>
  <si>
    <t>494916718</t>
  </si>
  <si>
    <t>109</t>
  </si>
  <si>
    <t>OST15</t>
  </si>
  <si>
    <t>demontáž a vystěhování nástěnná lékarnička v zázemí</t>
  </si>
  <si>
    <t>-353443076</t>
  </si>
  <si>
    <t>110</t>
  </si>
  <si>
    <t>OST16</t>
  </si>
  <si>
    <t>demontáž a vystěhování obraz, nástěnka, mapa</t>
  </si>
  <si>
    <t>-456215096</t>
  </si>
  <si>
    <t>111</t>
  </si>
  <si>
    <t>OST17</t>
  </si>
  <si>
    <t>demontáž přístrojů a sanitárního vybavení - tv na stěně</t>
  </si>
  <si>
    <t>-2024615848</t>
  </si>
  <si>
    <t>Poznámka k položce:_x000D_
uskladnění na předem určeném místě, pro další využití_x000D_
výkresová část dokumentace k provedení interiéru - fotodokumentace</t>
  </si>
  <si>
    <t>112</t>
  </si>
  <si>
    <t>OST18</t>
  </si>
  <si>
    <t>demontáž přístrojů a sanitárního vybavení - lednice -minibar</t>
  </si>
  <si>
    <t>-936952068</t>
  </si>
  <si>
    <t>113</t>
  </si>
  <si>
    <t>OST19</t>
  </si>
  <si>
    <t>demontáž přístrojů a sanitárního vybavení - mikrovlnná trouba</t>
  </si>
  <si>
    <t>-253209047</t>
  </si>
  <si>
    <t>114</t>
  </si>
  <si>
    <t>OST20</t>
  </si>
  <si>
    <t>demontáž přístrojů a sanitárního vybavení zásobník na toaletní papír</t>
  </si>
  <si>
    <t>1344921463</t>
  </si>
  <si>
    <t>Poznámka k položce:_x000D_
výkresová část dokumentace k provedení interiéru - fotodokumentace</t>
  </si>
  <si>
    <t>115</t>
  </si>
  <si>
    <t>OST21</t>
  </si>
  <si>
    <t>demontáž přístrojů a sanitárního vybavení zásobník na papírové ubrousky</t>
  </si>
  <si>
    <t>963348319</t>
  </si>
  <si>
    <t>116</t>
  </si>
  <si>
    <t>OST22</t>
  </si>
  <si>
    <t>demontáž přístrojů a sanitárního vybavení zásobník na mýdlo</t>
  </si>
  <si>
    <t>570309232</t>
  </si>
  <si>
    <t>117</t>
  </si>
  <si>
    <t>OST23</t>
  </si>
  <si>
    <t>demontáž přístrojů a sanitárního vybavení výpočetní technika jako celek - počítače, tiskárny, obrazovky, multifunkční tiskárna</t>
  </si>
  <si>
    <t>344117318</t>
  </si>
  <si>
    <t>118</t>
  </si>
  <si>
    <t>OST25</t>
  </si>
  <si>
    <t>demontáž zařízení elektro, PBŘ, topení svítidla v lištách na stropě</t>
  </si>
  <si>
    <t>-555892396</t>
  </si>
  <si>
    <t>Poznámka k položce:_x000D_
uskladnění na předem určeném místě, pro další možné využití_x000D_
výkresová část dokumentace k provedení interiéru - fotodokumentace</t>
  </si>
  <si>
    <t>119</t>
  </si>
  <si>
    <t>OST26</t>
  </si>
  <si>
    <t>demontáž zařízení elektro, PBŘ, topení svítidla - bodovky vsazené v podhledu</t>
  </si>
  <si>
    <t>-870041855</t>
  </si>
  <si>
    <t>120</t>
  </si>
  <si>
    <t>OST27</t>
  </si>
  <si>
    <t>demontáž zařízení elektro, PBŘ, topení závěsné liniové svítidlo nad zákaznickým pultem</t>
  </si>
  <si>
    <t>281821352</t>
  </si>
  <si>
    <t>121</t>
  </si>
  <si>
    <t>OST30</t>
  </si>
  <si>
    <t>demontáž zařízení elektro, PBŘ, topení - demontáž hasících přístrojů</t>
  </si>
  <si>
    <t>-202925541</t>
  </si>
  <si>
    <t>Poznámka k položce:_x000D_
uschovat pro opětovnou montáž na nově navržený podhled_x000D_
výkresová část dokumentace k provedení interiéru - fotodokumentace</t>
  </si>
  <si>
    <t>122</t>
  </si>
  <si>
    <t>OST31</t>
  </si>
  <si>
    <t>doplnění volných míst kolem dotykových obrazovek - dibond plechem černým lesklým RAL 9005; tl. 3mm; po stranách bočních obrazovek a strop průchodu a také boční stěny oboustranných obrazovek ve výlohách</t>
  </si>
  <si>
    <t>-1576960183</t>
  </si>
  <si>
    <t>tabulka T02 ozn.O5</t>
  </si>
  <si>
    <t>5,05</t>
  </si>
  <si>
    <t>03 - Typové vybavení</t>
  </si>
  <si>
    <t xml:space="preserve">    726 - Zdravotechnika - předstěnové instalace</t>
  </si>
  <si>
    <t>725112022</t>
  </si>
  <si>
    <t>Zařízení záchodů klozety keramické závěsné na nosné stěny s hlubokým splachováním odpad vodorovný</t>
  </si>
  <si>
    <t>1809235851</t>
  </si>
  <si>
    <t>https://podminky.urs.cz/item/CS_URS_2024_01/725112022</t>
  </si>
  <si>
    <t>Poznámka k položce:_x000D_
závěsný klozet, splachovací tlačítko, sedátko - závěsná toaleta keramická bílá s hloubkovým splachování , kompaktní a oblý tvar bez záhybů, design dle vyobrazení; včetně poklopu a prkýnka; splachovací tlačítko bílý plast; vlastnosti prkénka - softclose a EASY lock</t>
  </si>
  <si>
    <t>03U2,B2 tabulka T03 DPI</t>
  </si>
  <si>
    <t>725219102</t>
  </si>
  <si>
    <t>Umyvadla montáž umyvadel ostatních typů na šrouby</t>
  </si>
  <si>
    <t>422491565</t>
  </si>
  <si>
    <t>https://podminky.urs.cz/item/CS_URS_2024_01/725219102</t>
  </si>
  <si>
    <t>03U1 tabulka T03 DPI</t>
  </si>
  <si>
    <t>03U1</t>
  </si>
  <si>
    <t>keramické umývátko - umyvátko 450 x 340 mm s otvorem na baterii uprostřed; výška umývátka 145 mm</t>
  </si>
  <si>
    <t>1408312146</t>
  </si>
  <si>
    <t>725539201</t>
  </si>
  <si>
    <t>Elektrické ohřívače zásobníkové montáž tlakových ohřívačů závěsných (svislých nebo vodorovných) do 15 l</t>
  </si>
  <si>
    <t>839811567</t>
  </si>
  <si>
    <t>https://podminky.urs.cz/item/CS_URS_2024_01/725539201</t>
  </si>
  <si>
    <t>03U3 tabulka T03 DPI</t>
  </si>
  <si>
    <t>03U3</t>
  </si>
  <si>
    <t>průtokový ohřívač vody - ohřívač kompatibilní s baterií, umístěný ve skříňce pod umyvadlem</t>
  </si>
  <si>
    <t>547762835</t>
  </si>
  <si>
    <t>Poznámka k položce:_x000D_
parametry dle stávajícího, ale současný typ</t>
  </si>
  <si>
    <t>725829111</t>
  </si>
  <si>
    <t>Baterie dřezové montáž ostatních typů stojánkových G 1/2"</t>
  </si>
  <si>
    <t>-293663415</t>
  </si>
  <si>
    <t>https://podminky.urs.cz/item/CS_URS_2024_01/725829111</t>
  </si>
  <si>
    <t>03B1 tabulka T03 DPI</t>
  </si>
  <si>
    <t>03B1</t>
  </si>
  <si>
    <t xml:space="preserve">stojánková dřezová baterie ,páková baterie, se silikonovým ramínkem - pohyblivým - polohovatelná, stříbrnošedá,v=280 - 440 mm, délka výtoku od osy stojánku 150-350 mm; </t>
  </si>
  <si>
    <t>369656081</t>
  </si>
  <si>
    <t>tabulka T03 DPI</t>
  </si>
  <si>
    <t>725869101</t>
  </si>
  <si>
    <t>Zápachové uzávěrky zařizovacích předmětů montáž zápachových uzávěrek umyvadlových do DN 40</t>
  </si>
  <si>
    <t>1127341963</t>
  </si>
  <si>
    <t>https://podminky.urs.cz/item/CS_URS_2024_01/725869101</t>
  </si>
  <si>
    <t>03U1a</t>
  </si>
  <si>
    <t>pohledový sifon - k umývátku, včetně umyvadlového vtoku clic - clac; povrchová úprava chrom</t>
  </si>
  <si>
    <t>-1247250962</t>
  </si>
  <si>
    <t>998725102</t>
  </si>
  <si>
    <t>Přesun hmot pro zařizovací předměty stanovený z hmotnosti přesunovaného materiálu vodorovná dopravní vzdálenost do 50 m základní v objektech výšky přes 6 do 12 m</t>
  </si>
  <si>
    <t>-1111271789</t>
  </si>
  <si>
    <t>https://podminky.urs.cz/item/CS_URS_2024_01/998725102</t>
  </si>
  <si>
    <t>726</t>
  </si>
  <si>
    <t>Zdravotechnika - předstěnové instalace</t>
  </si>
  <si>
    <t>726131204</t>
  </si>
  <si>
    <t>Předstěnové instalační systémy do lehkých stěn s kovovou konstrukcí montáž ostatních typů klozetů</t>
  </si>
  <si>
    <t>1188356662</t>
  </si>
  <si>
    <t>https://podminky.urs.cz/item/CS_URS_2024_01/726131204</t>
  </si>
  <si>
    <t>55281706</t>
  </si>
  <si>
    <t>montážní prvek pro závěsné WC do lehkých stěn s kovovou konstrukcí ovládání zepředu stavební v 1120mm</t>
  </si>
  <si>
    <t>-1116276532</t>
  </si>
  <si>
    <t>998726112</t>
  </si>
  <si>
    <t>Přesun hmot pro instalační prefabrikáty stanovený z hmotnosti přesunovaného materiálu vodorovná dopravní vzdálenost do 50 m základní v objektech výšky přes 6 m do 12 m</t>
  </si>
  <si>
    <t>-249187502</t>
  </si>
  <si>
    <t>https://podminky.urs.cz/item/CS_URS_2024_01/998726112</t>
  </si>
  <si>
    <t>kpl</t>
  </si>
  <si>
    <t>04 - Atypické vybavení</t>
  </si>
  <si>
    <t>OST - Ostatní - atypické vybavení</t>
  </si>
  <si>
    <t>Ostatní - atypické vybavení</t>
  </si>
  <si>
    <t>Poznámka k položce:_x000D_
rozměry a přesné materiálové specifikace viz samostatný výkres; _x000D_
viz výkresová část dokumentace; nutno ověřit před výrobou na stavbě před započetím výroby</t>
  </si>
  <si>
    <t>tabulka T04 zDPI</t>
  </si>
  <si>
    <t>A9</t>
  </si>
  <si>
    <t>skříňka pod umyvadlem</t>
  </si>
  <si>
    <t>1355624426</t>
  </si>
  <si>
    <t>A10</t>
  </si>
  <si>
    <t>úložná skříňka a kryt odvodu kondenzátu z klimatizace - skříňka navazující na přizdívku závěsné toalety; skládá se z otevřené niky, horní skříňky uzavřené dvoukřídlými dvířky a krytu potrubí pro odvod kondenzátu z klimatizace; skříňka bude sloužit k uložení čistících prostředků a hygienického vybavení</t>
  </si>
  <si>
    <t>1704024064</t>
  </si>
  <si>
    <t>05 - Elektroinstalace</t>
  </si>
  <si>
    <t>D1 - Kabeláž</t>
  </si>
  <si>
    <t>D2 - Montážní materiál</t>
  </si>
  <si>
    <t>D3 - Vypínače a zásuvky</t>
  </si>
  <si>
    <t>D4 - Rozváděč +R2</t>
  </si>
  <si>
    <t>D5 - IT CLARK</t>
  </si>
  <si>
    <t>D6 - Světla</t>
  </si>
  <si>
    <t>D1</t>
  </si>
  <si>
    <t>Kabeláž</t>
  </si>
  <si>
    <t>Pol1</t>
  </si>
  <si>
    <t>Kabel světla Cyky-J 3x1,5</t>
  </si>
  <si>
    <t>Poznámka k položce:_x000D_
Cyky-J 3x1,5</t>
  </si>
  <si>
    <t>Pol2</t>
  </si>
  <si>
    <t>Kabel zásuvky Cyky-J 3cx2,5</t>
  </si>
  <si>
    <t>Poznámka k položce:_x000D_
Cyky-J 3cx2,5</t>
  </si>
  <si>
    <t>Pol3</t>
  </si>
  <si>
    <t>Vodič zemnící CYA 16 ZŽ Vodič H07V-K 16</t>
  </si>
  <si>
    <t>Poznámka k položce:_x000D_
CYA 16 ZŽ Vodič H07V-K 16</t>
  </si>
  <si>
    <t>Pol4</t>
  </si>
  <si>
    <t>Vodič zemnící CYA 6 ZŽ Vodič H07V-K 6</t>
  </si>
  <si>
    <t>Poznámka k položce:_x000D_
CYA 6 ZŽ Vodič H07V-K 6</t>
  </si>
  <si>
    <t>Pol5</t>
  </si>
  <si>
    <t>Vodič zemnící CYA 2,5 ZŽ Vodič H07V-K 2,5</t>
  </si>
  <si>
    <t>Poznámka k položce:_x000D_
CYA 2,5 ZŽ Vodič H07V-K 2,5</t>
  </si>
  <si>
    <t>Pol6</t>
  </si>
  <si>
    <t>Kabel datový CAT 5E</t>
  </si>
  <si>
    <t>Poznámka k položce:_x000D_
CAT 5E</t>
  </si>
  <si>
    <t>D2</t>
  </si>
  <si>
    <t>Montážní materiál</t>
  </si>
  <si>
    <t>Pol7</t>
  </si>
  <si>
    <t>Svorka zemnící ZS 4</t>
  </si>
  <si>
    <t>Kus</t>
  </si>
  <si>
    <t>Pol8</t>
  </si>
  <si>
    <t>Zemnící svorka ZSA 16 (Bernard svorka, AB svorka)</t>
  </si>
  <si>
    <t>Pol9</t>
  </si>
  <si>
    <t>Pásek Cu k ZSA 16 (50cm)</t>
  </si>
  <si>
    <t>Pol10</t>
  </si>
  <si>
    <t>tuhá trubka φ40mm</t>
  </si>
  <si>
    <t>Pol11</t>
  </si>
  <si>
    <t>Husí krk φ50mm - trubka ohebná</t>
  </si>
  <si>
    <t>Pol12</t>
  </si>
  <si>
    <t>Husí krk φ25mm- trubka ohebná</t>
  </si>
  <si>
    <t>D3</t>
  </si>
  <si>
    <t>Vypínače a zásuvky</t>
  </si>
  <si>
    <t>Pol13</t>
  </si>
  <si>
    <t>Jednopólový spínač ř. 1</t>
  </si>
  <si>
    <t>Ks</t>
  </si>
  <si>
    <t>Poznámka k položce:_x000D_
barva viz požadavek architekta</t>
  </si>
  <si>
    <t>Pol14</t>
  </si>
  <si>
    <t>Střídavý přepínač ř. 5</t>
  </si>
  <si>
    <t>Pol15</t>
  </si>
  <si>
    <t>Křížový přepínač ř. 6+6</t>
  </si>
  <si>
    <t>Pol16</t>
  </si>
  <si>
    <t>Žaluziový ovládač</t>
  </si>
  <si>
    <t>Pol17</t>
  </si>
  <si>
    <t>zásuvka jednonásobná</t>
  </si>
  <si>
    <t>Pol18</t>
  </si>
  <si>
    <t>zásuvka jednonásobná spolu s SPD typ3</t>
  </si>
  <si>
    <t>Pol19</t>
  </si>
  <si>
    <t>zásuvka jednonásobná - bílá pro podlahovou krabici spolu s SPD typ3</t>
  </si>
  <si>
    <t>Pol20</t>
  </si>
  <si>
    <t>zásuvka jednonásobná - červená pro podlahovou krabici</t>
  </si>
  <si>
    <t>Pol21</t>
  </si>
  <si>
    <t>Dvojnásobná zásuvka bíla spolu s SPD typ3</t>
  </si>
  <si>
    <t>Pol22</t>
  </si>
  <si>
    <t>Zásuvky CAT 5E dvojitá pro podlahovou krabici</t>
  </si>
  <si>
    <t>Pol23</t>
  </si>
  <si>
    <t>Pol24</t>
  </si>
  <si>
    <t>rámeček dvojnásobný - horizontální</t>
  </si>
  <si>
    <t>Pol25</t>
  </si>
  <si>
    <t>rámeček trojnásobné - horizontální</t>
  </si>
  <si>
    <t>Pol26</t>
  </si>
  <si>
    <t>podlahová krabice do betonu dle ČSN EN 60670-23, počet modulů: 12(3×4)</t>
  </si>
  <si>
    <t>Poznámka k položce:_x000D_
klompltení dodávka včetně instalační krabice, těsnících krytů a dvířek</t>
  </si>
  <si>
    <t>Pol27</t>
  </si>
  <si>
    <t>Krabice šedá KP68</t>
  </si>
  <si>
    <t>Poznámka k položce:_x000D_
KP68</t>
  </si>
  <si>
    <t>Pol30</t>
  </si>
  <si>
    <t>KPR 68_KA - krabice hluboká</t>
  </si>
  <si>
    <t>Poznámka k položce:_x000D_
KPR 68_KA</t>
  </si>
  <si>
    <t>Pol31</t>
  </si>
  <si>
    <t>vysekání otvorů 150x150 pro elektroinstalační krabice</t>
  </si>
  <si>
    <t>Pol32</t>
  </si>
  <si>
    <t>Vysekaní rýh ve zdivu sire 20mm</t>
  </si>
  <si>
    <t>D4</t>
  </si>
  <si>
    <t>Rozváděč +R2</t>
  </si>
  <si>
    <t>Pol33</t>
  </si>
  <si>
    <t>Proudový chránič s nadproudovou ochranou 10A, char.B, 30mA</t>
  </si>
  <si>
    <t>Poznámka k položce:_x000D_
OLI-10B-1N-030A</t>
  </si>
  <si>
    <t>Pol34</t>
  </si>
  <si>
    <t>Jistič 1 pól 6A, char.B,</t>
  </si>
  <si>
    <t>Poznámka k položce:_x000D_
LTE-6B-1</t>
  </si>
  <si>
    <t>Pol35</t>
  </si>
  <si>
    <t>Jistič 1 pól. 10A, char.B</t>
  </si>
  <si>
    <t>Poznámka k položce:_x000D_
LTN-10B-1</t>
  </si>
  <si>
    <t>Pol36</t>
  </si>
  <si>
    <t>Jistič 1 pól. 16A, char.B</t>
  </si>
  <si>
    <t>Poznámka k položce:_x000D_
LTN-16B-1</t>
  </si>
  <si>
    <t>Pol37</t>
  </si>
  <si>
    <t>Jistič 3 pól. 16A, char.B</t>
  </si>
  <si>
    <t>Poznámka k položce:_x000D_
LTN-16B-3</t>
  </si>
  <si>
    <t>Pol38</t>
  </si>
  <si>
    <t>Hlavná vypínač instlace 40A, 3 moduly, svorka pro vodič 25 mm²</t>
  </si>
  <si>
    <t>Poznámka k položce:_x000D_
MSN-40-3</t>
  </si>
  <si>
    <t>Pol39</t>
  </si>
  <si>
    <t>Přepěťová ochrana T2, Provedení pro TN-S, Jmenovitý impulzní proud (8/20 µs) (In): 20 kA Ochranná úroveň / (UP): ≤ 1,5/≤ 1,5 kV</t>
  </si>
  <si>
    <t>Pol40</t>
  </si>
  <si>
    <t>Svorkovnice +MET na DIN Lištu</t>
  </si>
  <si>
    <t>Pol41</t>
  </si>
  <si>
    <t>Svorky do rozváděče</t>
  </si>
  <si>
    <t>set</t>
  </si>
  <si>
    <t>Pol42</t>
  </si>
  <si>
    <t>Přepínací výkonový kontakt dimenzace 6A pro proudový chránič s nadproudovou ochranou</t>
  </si>
  <si>
    <t>Pol43</t>
  </si>
  <si>
    <t>Kusová zkouška a prohlášení o shodě rozváděče +R2</t>
  </si>
  <si>
    <t>Pol44</t>
  </si>
  <si>
    <t>Drobný montážní materiál do rozváděče - hřebenové propoje, záslepné krytky, vodiče, atd.</t>
  </si>
  <si>
    <t>D5</t>
  </si>
  <si>
    <t>IT CLARK</t>
  </si>
  <si>
    <t>Pol45</t>
  </si>
  <si>
    <t>Rozvaděč - velikost rack skříně 12U, rozměry 570 × 360 × 290 mm</t>
  </si>
  <si>
    <t>Pol46</t>
  </si>
  <si>
    <t>Switch 24 portový, 1 Gbit, 2× SFP, PoE, VLAN, rack + úhlový konektor 230V/F zahnuty 90°</t>
  </si>
  <si>
    <t>Pol47</t>
  </si>
  <si>
    <t>Patch panel 10", 1U, 2x 6 pozic, cat. 5e, UTP</t>
  </si>
  <si>
    <t>Pol48</t>
  </si>
  <si>
    <t>CAT5e UTP Patch Cord Cable 1m</t>
  </si>
  <si>
    <t>Pol49</t>
  </si>
  <si>
    <t>Instalace , zapojení AP switch základní test funkce LAN sítě včetně protokolu měření kabelů</t>
  </si>
  <si>
    <t>Pol50</t>
  </si>
  <si>
    <t>Záložní zdroj - klasická UPS, 720 W / 1200 VA</t>
  </si>
  <si>
    <t>D6</t>
  </si>
  <si>
    <t>Světla</t>
  </si>
  <si>
    <t>Pol51</t>
  </si>
  <si>
    <t>1A,B - Stropní přisazené svítidlo LED bodové- černá barva 35W/230V , IP 20</t>
  </si>
  <si>
    <t>Poznámka k položce:_x000D_
Výška:114 mm, Průměr:62 mm</t>
  </si>
  <si>
    <t>Pol52</t>
  </si>
  <si>
    <t>2- Stropní přisazené svítidlo LED, IP20 29W/230V - Svítidlo s výklopným ramenem</t>
  </si>
  <si>
    <t>Poznámka k položce:_x000D_
Výška:90 mm, Průměr:390 mm</t>
  </si>
  <si>
    <t>Pol53</t>
  </si>
  <si>
    <t>3A;3B - Kruhové závěsné LED svítil, Tělo svítidla z hliníkového profilu a ocelového plechu, práškově lakováno, 96W/230V IP20</t>
  </si>
  <si>
    <t>Poznámka k položce:_x000D_
Výška:49mm, Průměr:3965 mm_x000D_
4- krabice s víčmek _x000D_
5 - Přiasazené LED svítidlo 24E/230V IP20 - bílé</t>
  </si>
  <si>
    <t>Pol54</t>
  </si>
  <si>
    <t>N1 - Přisazené LED nouzové svítidlo pro instalaci na strop a na zeď. elektronický předřadník se stálým výstupem s 3- hodinovým nouzovým modulem, manuální test Třída ochrany II, IP65, 3,4W/230 včetně piktogramu</t>
  </si>
  <si>
    <t>Poznámka k položce:_x000D_
Rozměry: 280 x 130 x 71 mm</t>
  </si>
  <si>
    <t>Pol55</t>
  </si>
  <si>
    <t>N2 - LED svítidlo se značkou únikové cesty, montáž na zeď nebo na strop; Samostatné svítidlo s dobou výdrže volitelnou prostřednictvím přepínače mezi 1, 2, 3, 8 hodinami Napájení: 220/240 V stř.; Příkon svítidla: 6,1 W; krytí: IP40, třída ochrany: elektrická Třída II; včetně piktogramu</t>
  </si>
  <si>
    <t xml:space="preserve">Poznámka k položce:_x000D_
Rozměry: 330 x 45 x 225 mm_x000D_
</t>
  </si>
  <si>
    <t>Pol69</t>
  </si>
  <si>
    <t>Demontáž podlahových krabic</t>
  </si>
  <si>
    <t>140</t>
  </si>
  <si>
    <t>Pol70</t>
  </si>
  <si>
    <t>Demontáž zásuvek včetně krabic</t>
  </si>
  <si>
    <t>142</t>
  </si>
  <si>
    <t>Pol71</t>
  </si>
  <si>
    <t>Demontáž světel</t>
  </si>
  <si>
    <t>144</t>
  </si>
  <si>
    <t>Pol72</t>
  </si>
  <si>
    <t>Demontáž svítidla a jeho opětovná montáž typ 6a,b,c</t>
  </si>
  <si>
    <t>146</t>
  </si>
  <si>
    <t>Pol73</t>
  </si>
  <si>
    <t>Demontáž vypínačů včetně krabic</t>
  </si>
  <si>
    <t>148</t>
  </si>
  <si>
    <t>Pol74</t>
  </si>
  <si>
    <t>Demontáž zásuvek ethenet včetně krabic</t>
  </si>
  <si>
    <t>150</t>
  </si>
  <si>
    <t>Pol75</t>
  </si>
  <si>
    <t>Demontáž stávající kabeláže</t>
  </si>
  <si>
    <t>152</t>
  </si>
  <si>
    <t>Pol76</t>
  </si>
  <si>
    <t>Demontáž a opětovná montáž zvonku</t>
  </si>
  <si>
    <t>154</t>
  </si>
  <si>
    <t>Pol77</t>
  </si>
  <si>
    <t>Demontáž a opětovná montáž požárního čidla EPS</t>
  </si>
  <si>
    <t>156</t>
  </si>
  <si>
    <t>Pol78</t>
  </si>
  <si>
    <t>Demontáž a opětovná montáž tlačítka zvonku pro invalidy</t>
  </si>
  <si>
    <t>158</t>
  </si>
  <si>
    <t>Pol79</t>
  </si>
  <si>
    <t>Demontáž a opětovná montáž počítadla návštěvnosti</t>
  </si>
  <si>
    <t>160</t>
  </si>
  <si>
    <t>Pol80</t>
  </si>
  <si>
    <t>Demontáž a opětovná montáž klávesnice EPS</t>
  </si>
  <si>
    <t>162</t>
  </si>
  <si>
    <t>Pol81</t>
  </si>
  <si>
    <t>Demontáž a opětovná montáž pohybového čidla EPS</t>
  </si>
  <si>
    <t>164</t>
  </si>
  <si>
    <t>Pol82</t>
  </si>
  <si>
    <t>Demontáž jističe 1pol / 10A</t>
  </si>
  <si>
    <t>166</t>
  </si>
  <si>
    <t>Pol83</t>
  </si>
  <si>
    <t>Demontáž jističe 1pol / 16A</t>
  </si>
  <si>
    <t>168</t>
  </si>
  <si>
    <t>Pol84</t>
  </si>
  <si>
    <t>Demontáž jističe 3pol / 16A</t>
  </si>
  <si>
    <t>170</t>
  </si>
  <si>
    <t>Pol85</t>
  </si>
  <si>
    <t>Demontáž vypínače 4pol</t>
  </si>
  <si>
    <t>172</t>
  </si>
  <si>
    <t>Pol86</t>
  </si>
  <si>
    <t>Demontáž přepěťové ochrany</t>
  </si>
  <si>
    <t>174</t>
  </si>
  <si>
    <t>Pol87</t>
  </si>
  <si>
    <t>Demontáž 4pol chrániče</t>
  </si>
  <si>
    <t>176</t>
  </si>
  <si>
    <t>Pol88</t>
  </si>
  <si>
    <t>Likvdace elektroodpadu</t>
  </si>
  <si>
    <t>178</t>
  </si>
  <si>
    <t>Pol89</t>
  </si>
  <si>
    <t>Uvedení do provozu zvonku</t>
  </si>
  <si>
    <t>180</t>
  </si>
  <si>
    <t>Pol90</t>
  </si>
  <si>
    <t>Uvedení do provozu EPS</t>
  </si>
  <si>
    <t>182</t>
  </si>
  <si>
    <t>Pol91</t>
  </si>
  <si>
    <t>Uvedení do provozu počítadla návštěvnosti</t>
  </si>
  <si>
    <t>184</t>
  </si>
  <si>
    <t>Pol92</t>
  </si>
  <si>
    <t>Funkční test systému EPS včetně revizní zprávy pro EPS</t>
  </si>
  <si>
    <t>186</t>
  </si>
  <si>
    <t>Pol93</t>
  </si>
  <si>
    <t>Zabezpečeni pracoviste</t>
  </si>
  <si>
    <t>188</t>
  </si>
  <si>
    <t>Pol94</t>
  </si>
  <si>
    <t>Projekt výrobní dokuemntace, včetně dokumentace skutečného stavu</t>
  </si>
  <si>
    <t>190</t>
  </si>
  <si>
    <t>Pol95</t>
  </si>
  <si>
    <t>Zapojení a zkoušky</t>
  </si>
  <si>
    <t>192</t>
  </si>
  <si>
    <t>Pol96</t>
  </si>
  <si>
    <t>Koordinace s ostatními profesemi</t>
  </si>
  <si>
    <t>194</t>
  </si>
  <si>
    <t>Pol97</t>
  </si>
  <si>
    <t>Předání zákazníkovi a zaškolení obsluhy</t>
  </si>
  <si>
    <t>196</t>
  </si>
  <si>
    <t>07 - Všeobecné konstrukce a práce</t>
  </si>
  <si>
    <t>Požadavek objednatele - Označení stavby (D+M osazení informační tabule s uvedením názvu stavby, investora stavby, zhotovitele stavby, uvedením termínu a realizace stavby, uvedení kontaktu na odpovědného stavbyvedoucího)</t>
  </si>
  <si>
    <t>889182438</t>
  </si>
  <si>
    <t>Zhotovitel zajistí fotodokumentaci původního a nového stavu</t>
  </si>
  <si>
    <t>-1382124770</t>
  </si>
  <si>
    <t>Dodání dokladů nutných pro kolaudační řízení a užívání stavby (revize, certifikáty, atesrty, návody k použití, ….)</t>
  </si>
  <si>
    <t>-2139175801</t>
  </si>
  <si>
    <t>Ostatní náklady spojené s požadavky objednatele, které jsou uvedeny v jednotlivých článcích smlouvy o dílo, pokud nejsou zahrnuty v soupisech prací</t>
  </si>
  <si>
    <t>-312152184</t>
  </si>
  <si>
    <t>Vytyčení stávajících sítí</t>
  </si>
  <si>
    <t>1669119145</t>
  </si>
  <si>
    <t>Zařízení staveniště (přechodné dopravní značení, zajištění objízdných tras a uzávěr včetně příslušných povolení, ZS sociální objekty, včetně vnitrostaveništního rozvodu a napojení na media energii, zajištění informační tabule stavby, včetně nákladů</t>
  </si>
  <si>
    <t>1526171527</t>
  </si>
  <si>
    <t>Zajištění dokumentace skutečného provedení</t>
  </si>
  <si>
    <t>-972534360</t>
  </si>
  <si>
    <t>výrobní a dílenská dokumentace</t>
  </si>
  <si>
    <t>1337728757</t>
  </si>
  <si>
    <t>zkoušky funkčnosti - klimatizace, osvětlení apod.</t>
  </si>
  <si>
    <t>-1451803053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</si>
  <si>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</si>
  <si>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</si>
  <si>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</si>
  <si>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</si>
  <si>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family val="2"/>
        <charset val="238"/>
      </rPr>
      <t xml:space="preserve">Rekapitulace stavby </t>
    </r>
    <r>
      <rPr>
        <sz val="8"/>
        <rFont val="Arial CE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</si>
  <si>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family val="2"/>
        <charset val="238"/>
      </rPr>
      <t>Rekapitulace stavby</t>
    </r>
    <r>
      <rPr>
        <sz val="8"/>
        <rFont val="Arial CE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</si>
  <si>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</si>
  <si>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</si>
  <si>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family val="2"/>
        <charset val="238"/>
      </rPr>
      <t>Rekapitulace objektů stavby a soupisů prací</t>
    </r>
    <r>
      <rPr>
        <sz val="8"/>
        <rFont val="Arial CE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</si>
  <si>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</si>
  <si>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</si>
  <si>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</si>
  <si>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</si>
  <si>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</si>
  <si>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</si>
  <si>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</si>
  <si>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</si>
  <si>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</si>
  <si>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</si>
  <si>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</si>
  <si>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i/>
        <sz val="8"/>
        <rFont val="Arial CE"/>
        <family val="2"/>
        <charset val="238"/>
      </rPr>
      <t xml:space="preserve">Soupis prací </t>
    </r>
    <r>
      <rPr>
        <sz val="8"/>
        <rFont val="Arial CE"/>
        <family val="2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</si>
  <si>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</si>
  <si>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family val="2"/>
        <charset val="238"/>
      </rPr>
      <t>Krycí list soupisu</t>
    </r>
    <r>
      <rPr>
        <sz val="8"/>
        <rFont val="Arial CE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</si>
  <si>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</si>
  <si>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family val="2"/>
        <charset val="238"/>
      </rPr>
      <t>Rekapitulace členění soupisu prací</t>
    </r>
    <r>
      <rPr>
        <sz val="8"/>
        <rFont val="Arial CE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</si>
  <si>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</si>
  <si>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family val="2"/>
        <charset val="238"/>
      </rPr>
      <t xml:space="preserve">Soupis prací </t>
    </r>
    <r>
      <rPr>
        <sz val="8"/>
        <rFont val="Arial CE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</si>
  <si>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</si>
  <si>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</si>
  <si>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</si>
  <si>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</si>
  <si>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</si>
  <si>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</si>
  <si>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</si>
  <si>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</si>
  <si>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</si>
  <si>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</si>
  <si>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</si>
  <si>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</si>
  <si>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</si>
  <si>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</si>
  <si>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</si>
  <si>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</si>
  <si>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</si>
  <si>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</si>
  <si>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</si>
  <si>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</si>
  <si>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</si>
  <si>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</si>
  <si>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</si>
  <si>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</si>
  <si>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</si>
  <si>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</si>
  <si>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</si>
  <si>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</si>
  <si>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</si>
  <si>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</si>
  <si>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</si>
  <si>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</si>
  <si>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</si>
  <si>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</si>
  <si>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</si>
  <si>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</si>
  <si>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</si>
  <si>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</si>
  <si>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</si>
  <si>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</si>
  <si>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</si>
  <si>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</si>
  <si>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</si>
  <si>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</si>
  <si>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</si>
  <si>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</si>
  <si>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</si>
  <si>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</si>
  <si>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</si>
  <si>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</si>
  <si>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</si>
  <si>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</si>
  <si>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</si>
  <si>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</si>
  <si>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</si>
  <si>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</si>
  <si>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</si>
  <si>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</si>
  <si>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</si>
  <si>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</si>
  <si>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</si>
  <si>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</si>
  <si>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</si>
  <si>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</si>
  <si>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</si>
  <si>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</si>
  <si>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</si>
  <si>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</si>
  <si>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</si>
  <si>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</si>
  <si>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</si>
  <si>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</si>
  <si>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</si>
  <si>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</si>
  <si>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</si>
  <si>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</si>
  <si>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</si>
  <si>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</si>
  <si>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</si>
  <si>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</si>
  <si>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</si>
  <si>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</si>
  <si>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</si>
  <si>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</si>
  <si>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</si>
  <si>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</si>
  <si>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</si>
  <si>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</si>
  <si>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</si>
  <si>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</si>
  <si>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</si>
  <si>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</si>
  <si>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</si>
  <si>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</si>
  <si>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</si>
  <si>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</si>
  <si>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</si>
  <si>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</si>
  <si>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</si>
  <si>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</si>
  <si>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</si>
  <si>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</si>
  <si>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</si>
  <si>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</si>
  <si>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</si>
  <si>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</si>
  <si>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</si>
  <si>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</si>
  <si>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</si>
  <si>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</si>
  <si>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</si>
  <si>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</si>
  <si>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</si>
  <si>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</si>
  <si>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</si>
  <si>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</si>
  <si>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</si>
  <si>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</si>
  <si>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</si>
  <si>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</si>
  <si>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</si>
  <si>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</si>
  <si>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</si>
  <si>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</si>
  <si>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</si>
  <si>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</si>
  <si>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</si>
  <si>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</si>
  <si>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</si>
  <si>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</si>
  <si>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</si>
  <si>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</si>
  <si>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</si>
  <si>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</si>
  <si>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</si>
  <si>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</si>
  <si>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</si>
  <si>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</si>
  <si>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</si>
  <si>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</si>
  <si>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</si>
  <si>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</si>
  <si>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</si>
  <si>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</si>
  <si>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</si>
  <si>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</si>
  <si>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</si>
  <si>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</si>
  <si>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</si>
  <si>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</si>
  <si>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</si>
  <si>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</si>
  <si>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</si>
  <si>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</si>
  <si>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</si>
  <si>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</si>
  <si>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</si>
  <si>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</si>
  <si>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</si>
  <si>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1,96*0,5</t>
  </si>
  <si>
    <t>0,98*1,1 'Přepočtené koeficientem množství</t>
  </si>
  <si>
    <t>kobercový sokl v Al liště; odstín i materiál stejný jako čištící zóna</t>
  </si>
  <si>
    <t>D7 - Ostatní</t>
  </si>
  <si>
    <t>D7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</si>
</sst>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53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79797"/>
      <name val="Arial CE"/>
      <family val="2"/>
      <charset val="238"/>
    </font>
    <font>
      <i/>
      <u/>
      <sz val="7"/>
      <color rgb="FF979797"/>
      <name val="Calibri"/>
      <family val="2"/>
      <charset val="238"/>
      <scheme val="minor"/>
    </font>
    <font>
      <sz val="7"/>
      <color rgb="FF969696"/>
      <name val="Arial CE"/>
      <family val="2"/>
      <charset val="238"/>
    </font>
    <font>
      <i/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8"/>
      <name val="Arial CE"/>
      <family val="2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  <font>
      <b/>
      <sz val="9"/>
      <name val="Trebuchet MS"/>
      <family val="2"/>
      <charset val="238"/>
    </font>
    <font>
      <b/>
      <sz val="8"/>
      <name val="Arial CE"/>
      <family val="2"/>
      <charset val="238"/>
    </font>
    <font>
      <sz val="9"/>
      <name val="Trebuchet MS"/>
      <family val="2"/>
      <charset val="238"/>
    </font>
    <font>
      <sz val="8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49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3" xfId="0" applyNumberFormat="1" applyFont="1" applyBorder="1" applyAlignment="1"/>
    <xf numFmtId="166" fontId="31" fillId="0" borderId="14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4" fontId="21" fillId="3" borderId="23" xfId="0" applyNumberFormat="1" applyFont="1" applyFill="1" applyBorder="1" applyAlignment="1" applyProtection="1">
      <alignment vertical="center"/>
      <protection locked="0"/>
    </xf>
    <xf numFmtId="166" fontId="22" fillId="0" borderId="0" xfId="0" applyNumberFormat="1" applyFont="1" applyBorder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6" fillId="0" borderId="0" xfId="0" applyFont="1" applyAlignment="1">
      <alignment vertical="center" wrapText="1"/>
    </xf>
    <xf numFmtId="0" fontId="37" fillId="0" borderId="23" xfId="0" applyFont="1" applyBorder="1" applyAlignment="1" applyProtection="1">
      <alignment horizontal="center" vertical="center"/>
      <protection locked="0"/>
    </xf>
    <xf numFmtId="49" fontId="37" fillId="0" borderId="23" xfId="0" applyNumberFormat="1" applyFont="1" applyBorder="1" applyAlignment="1" applyProtection="1">
      <alignment horizontal="left" vertical="center" wrapText="1"/>
      <protection locked="0"/>
    </xf>
    <xf numFmtId="0" fontId="37" fillId="0" borderId="23" xfId="0" applyFont="1" applyBorder="1" applyAlignment="1" applyProtection="1">
      <alignment horizontal="left" vertical="center" wrapText="1"/>
      <protection locked="0"/>
    </xf>
    <xf numFmtId="0" fontId="37" fillId="0" borderId="23" xfId="0" applyFont="1" applyBorder="1" applyAlignment="1" applyProtection="1">
      <alignment horizontal="center" vertical="center" wrapText="1"/>
      <protection locked="0"/>
    </xf>
    <xf numFmtId="167" fontId="37" fillId="0" borderId="23" xfId="0" applyNumberFormat="1" applyFont="1" applyBorder="1" applyAlignment="1" applyProtection="1">
      <alignment vertical="center"/>
      <protection locked="0"/>
    </xf>
    <xf numFmtId="4" fontId="37" fillId="3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  <protection locked="0"/>
    </xf>
    <xf numFmtId="0" fontId="38" fillId="0" borderId="4" xfId="0" applyFont="1" applyBorder="1" applyAlignment="1">
      <alignment vertical="center"/>
    </xf>
    <xf numFmtId="0" fontId="37" fillId="3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0" borderId="0" xfId="0" applyProtection="1"/>
    <xf numFmtId="0" fontId="0" fillId="0" borderId="0" xfId="0" applyFont="1" applyAlignment="1" applyProtection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14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0" fillId="0" borderId="4" xfId="0" applyFont="1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3" xfId="0" applyFont="1" applyBorder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4" fontId="23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20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0" fillId="5" borderId="0" xfId="0" applyFont="1" applyFill="1" applyAlignment="1" applyProtection="1">
      <alignment vertical="center"/>
    </xf>
    <xf numFmtId="0" fontId="4" fillId="5" borderId="7" xfId="0" applyFont="1" applyFill="1" applyBorder="1" applyAlignment="1" applyProtection="1">
      <alignment horizontal="left" vertical="center"/>
    </xf>
    <xf numFmtId="0" fontId="0" fillId="5" borderId="8" xfId="0" applyFont="1" applyFill="1" applyBorder="1" applyAlignment="1" applyProtection="1">
      <alignment vertical="center"/>
    </xf>
    <xf numFmtId="0" fontId="4" fillId="5" borderId="8" xfId="0" applyFont="1" applyFill="1" applyBorder="1" applyAlignment="1" applyProtection="1">
      <alignment horizontal="right" vertical="center"/>
    </xf>
    <xf numFmtId="0" fontId="4" fillId="5" borderId="8" xfId="0" applyFont="1" applyFill="1" applyBorder="1" applyAlignment="1" applyProtection="1">
      <alignment horizontal="center" vertical="center"/>
    </xf>
    <xf numFmtId="4" fontId="4" fillId="5" borderId="8" xfId="0" applyNumberFormat="1" applyFont="1" applyFill="1" applyBorder="1" applyAlignment="1" applyProtection="1">
      <alignment vertical="center"/>
    </xf>
    <xf numFmtId="0" fontId="0" fillId="5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1" fillId="5" borderId="0" xfId="0" applyFont="1" applyFill="1" applyAlignment="1" applyProtection="1">
      <alignment horizontal="left" vertical="center"/>
    </xf>
    <xf numFmtId="0" fontId="21" fillId="5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5" borderId="17" xfId="0" applyFont="1" applyFill="1" applyBorder="1" applyAlignment="1" applyProtection="1">
      <alignment horizontal="center" vertical="center" wrapText="1"/>
    </xf>
    <xf numFmtId="0" fontId="21" fillId="5" borderId="18" xfId="0" applyFont="1" applyFill="1" applyBorder="1" applyAlignment="1" applyProtection="1">
      <alignment horizontal="center" vertical="center" wrapText="1"/>
    </xf>
    <xf numFmtId="0" fontId="21" fillId="5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3" fillId="0" borderId="0" xfId="0" applyFont="1" applyAlignment="1" applyProtection="1">
      <alignment horizontal="left" vertical="center"/>
    </xf>
    <xf numFmtId="4" fontId="23" fillId="0" borderId="0" xfId="0" applyNumberFormat="1" applyFont="1" applyAlignment="1" applyProtection="1"/>
    <xf numFmtId="0" fontId="0" fillId="0" borderId="12" xfId="0" applyFont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 applyProtection="1">
      <alignment vertical="center"/>
    </xf>
    <xf numFmtId="0" fontId="8" fillId="0" borderId="0" xfId="0" applyFont="1" applyAlignment="1" applyProtection="1"/>
    <xf numFmtId="0" fontId="8" fillId="0" borderId="4" xfId="0" applyFont="1" applyBorder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 applyProtection="1">
      <alignment horizontal="center"/>
    </xf>
    <xf numFmtId="4" fontId="8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0" borderId="23" xfId="0" applyNumberFormat="1" applyFont="1" applyBorder="1" applyAlignment="1" applyProtection="1">
      <alignment vertical="center"/>
    </xf>
    <xf numFmtId="0" fontId="22" fillId="3" borderId="15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4" fontId="0" fillId="0" borderId="0" xfId="0" applyNumberFormat="1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36" fillId="0" borderId="0" xfId="0" applyFont="1" applyAlignment="1" applyProtection="1">
      <alignment vertical="center" wrapText="1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 applyProtection="1">
      <alignment vertical="center"/>
    </xf>
    <xf numFmtId="0" fontId="37" fillId="3" borderId="15" xfId="0" applyFont="1" applyFill="1" applyBorder="1" applyAlignment="1" applyProtection="1">
      <alignment horizontal="left" vertical="center"/>
    </xf>
    <xf numFmtId="0" fontId="37" fillId="0" borderId="0" xfId="0" applyFont="1" applyBorder="1" applyAlignment="1" applyProtection="1">
      <alignment horizontal="center" vertical="center"/>
    </xf>
    <xf numFmtId="0" fontId="52" fillId="0" borderId="23" xfId="0" applyFont="1" applyBorder="1" applyAlignment="1" applyProtection="1">
      <alignment horizontal="left" vertical="center" wrapText="1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22" fillId="3" borderId="20" xfId="0" applyFont="1" applyFill="1" applyBorder="1" applyAlignment="1" applyProtection="1">
      <alignment horizontal="left" vertical="center"/>
    </xf>
    <xf numFmtId="0" fontId="22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166" fontId="22" fillId="0" borderId="22" xfId="0" applyNumberFormat="1" applyFont="1" applyBorder="1" applyAlignment="1" applyProtection="1">
      <alignment vertical="center"/>
    </xf>
    <xf numFmtId="0" fontId="21" fillId="0" borderId="23" xfId="0" applyFont="1" applyFill="1" applyBorder="1" applyAlignment="1" applyProtection="1">
      <alignment horizontal="center" vertical="center"/>
    </xf>
    <xf numFmtId="0" fontId="35" fillId="0" borderId="0" xfId="0" applyFont="1" applyFill="1" applyAlignment="1" applyProtection="1">
      <alignment horizontal="left" vertical="center"/>
    </xf>
    <xf numFmtId="0" fontId="0" fillId="0" borderId="0" xfId="0" applyFill="1" applyProtection="1"/>
    <xf numFmtId="0" fontId="0" fillId="0" borderId="3" xfId="0" applyFill="1" applyBorder="1" applyProtection="1"/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 wrapText="1"/>
    </xf>
    <xf numFmtId="0" fontId="0" fillId="0" borderId="11" xfId="0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21" fillId="0" borderId="0" xfId="0" applyFont="1" applyFill="1" applyAlignment="1" applyProtection="1">
      <alignment horizontal="left" vertical="center"/>
    </xf>
    <xf numFmtId="0" fontId="30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21" fillId="0" borderId="17" xfId="0" applyFont="1" applyFill="1" applyBorder="1" applyAlignment="1" applyProtection="1">
      <alignment horizontal="center" vertical="center" wrapText="1"/>
    </xf>
    <xf numFmtId="0" fontId="23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/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37" fillId="0" borderId="23" xfId="0" applyFont="1" applyFill="1" applyBorder="1" applyAlignment="1" applyProtection="1">
      <alignment horizontal="center" vertical="center"/>
    </xf>
    <xf numFmtId="0" fontId="37" fillId="0" borderId="23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13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0" fontId="6" fillId="0" borderId="21" xfId="0" applyFont="1" applyFill="1" applyBorder="1" applyAlignment="1" applyProtection="1">
      <alignment horizontal="left" vertical="center"/>
    </xf>
    <xf numFmtId="0" fontId="21" fillId="0" borderId="18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left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center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17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4" fillId="4" borderId="8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3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  <xf numFmtId="0" fontId="40" fillId="0" borderId="1" xfId="0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0" fontId="41" fillId="0" borderId="29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1/974031167" TargetMode="External"/><Relationship Id="rId18" Type="http://schemas.openxmlformats.org/officeDocument/2006/relationships/hyperlink" Target="https://podminky.urs.cz/item/CS_URS_2024_01/997013212" TargetMode="External"/><Relationship Id="rId26" Type="http://schemas.openxmlformats.org/officeDocument/2006/relationships/hyperlink" Target="https://podminky.urs.cz/item/CS_URS_2024_01/725820801" TargetMode="External"/><Relationship Id="rId39" Type="http://schemas.openxmlformats.org/officeDocument/2006/relationships/hyperlink" Target="https://podminky.urs.cz/item/CS_URS_2024_01/766121210" TargetMode="External"/><Relationship Id="rId21" Type="http://schemas.openxmlformats.org/officeDocument/2006/relationships/hyperlink" Target="https://podminky.urs.cz/item/CS_URS_2024_01/997013631" TargetMode="External"/><Relationship Id="rId34" Type="http://schemas.openxmlformats.org/officeDocument/2006/relationships/hyperlink" Target="https://podminky.urs.cz/item/CS_URS_2024_01/763131771" TargetMode="External"/><Relationship Id="rId42" Type="http://schemas.openxmlformats.org/officeDocument/2006/relationships/hyperlink" Target="https://podminky.urs.cz/item/CS_URS_2024_01/766660729" TargetMode="External"/><Relationship Id="rId47" Type="http://schemas.openxmlformats.org/officeDocument/2006/relationships/hyperlink" Target="https://podminky.urs.cz/item/CS_URS_2024_01/776111116" TargetMode="External"/><Relationship Id="rId50" Type="http://schemas.openxmlformats.org/officeDocument/2006/relationships/hyperlink" Target="https://podminky.urs.cz/item/CS_URS_2024_01/776201812" TargetMode="External"/><Relationship Id="rId55" Type="http://schemas.openxmlformats.org/officeDocument/2006/relationships/hyperlink" Target="https://podminky.urs.cz/item/CS_URS_2024_01/776421711" TargetMode="External"/><Relationship Id="rId63" Type="http://schemas.openxmlformats.org/officeDocument/2006/relationships/hyperlink" Target="https://podminky.urs.cz/item/CS_URS_2024_01/998781102" TargetMode="External"/><Relationship Id="rId68" Type="http://schemas.openxmlformats.org/officeDocument/2006/relationships/hyperlink" Target="https://podminky.urs.cz/item/CS_URS_2024_01/784181121" TargetMode="External"/><Relationship Id="rId7" Type="http://schemas.openxmlformats.org/officeDocument/2006/relationships/hyperlink" Target="https://podminky.urs.cz/item/CS_URS_2024_01/619991011" TargetMode="External"/><Relationship Id="rId71" Type="http://schemas.openxmlformats.org/officeDocument/2006/relationships/printerSettings" Target="../printerSettings/printerSettings2.bin"/><Relationship Id="rId2" Type="http://schemas.openxmlformats.org/officeDocument/2006/relationships/hyperlink" Target="https://podminky.urs.cz/item/CS_URS_2024_01/612131121" TargetMode="External"/><Relationship Id="rId16" Type="http://schemas.openxmlformats.org/officeDocument/2006/relationships/hyperlink" Target="https://podminky.urs.cz/item/CS_URS_2024_01/978013191" TargetMode="External"/><Relationship Id="rId29" Type="http://schemas.openxmlformats.org/officeDocument/2006/relationships/hyperlink" Target="https://podminky.urs.cz/item/CS_URS_2024_01/763121590" TargetMode="External"/><Relationship Id="rId1" Type="http://schemas.openxmlformats.org/officeDocument/2006/relationships/hyperlink" Target="https://podminky.urs.cz/item/CS_URS_2024_01/612131101" TargetMode="External"/><Relationship Id="rId6" Type="http://schemas.openxmlformats.org/officeDocument/2006/relationships/hyperlink" Target="https://podminky.urs.cz/item/CS_URS_2024_01/612321131" TargetMode="External"/><Relationship Id="rId11" Type="http://schemas.openxmlformats.org/officeDocument/2006/relationships/hyperlink" Target="https://podminky.urs.cz/item/CS_URS_2024_01/952902021" TargetMode="External"/><Relationship Id="rId24" Type="http://schemas.openxmlformats.org/officeDocument/2006/relationships/hyperlink" Target="https://podminky.urs.cz/item/CS_URS_2024_01/725210821" TargetMode="External"/><Relationship Id="rId32" Type="http://schemas.openxmlformats.org/officeDocument/2006/relationships/hyperlink" Target="https://podminky.urs.cz/item/CS_URS_2024_01/763131411" TargetMode="External"/><Relationship Id="rId37" Type="http://schemas.openxmlformats.org/officeDocument/2006/relationships/hyperlink" Target="https://podminky.urs.cz/item/CS_URS_2024_01/763173113" TargetMode="External"/><Relationship Id="rId40" Type="http://schemas.openxmlformats.org/officeDocument/2006/relationships/hyperlink" Target="https://podminky.urs.cz/item/CS_URS_2024_01/766660001" TargetMode="External"/><Relationship Id="rId45" Type="http://schemas.openxmlformats.org/officeDocument/2006/relationships/hyperlink" Target="https://podminky.urs.cz/item/CS_URS_2024_01/998766102" TargetMode="External"/><Relationship Id="rId53" Type="http://schemas.openxmlformats.org/officeDocument/2006/relationships/hyperlink" Target="https://podminky.urs.cz/item/CS_URS_2024_01/776421111" TargetMode="External"/><Relationship Id="rId58" Type="http://schemas.openxmlformats.org/officeDocument/2006/relationships/hyperlink" Target="https://podminky.urs.cz/item/CS_URS_2024_01/781474153" TargetMode="External"/><Relationship Id="rId66" Type="http://schemas.openxmlformats.org/officeDocument/2006/relationships/hyperlink" Target="https://podminky.urs.cz/item/CS_URS_2024_01/783317101" TargetMode="External"/><Relationship Id="rId5" Type="http://schemas.openxmlformats.org/officeDocument/2006/relationships/hyperlink" Target="https://podminky.urs.cz/item/CS_URS_2024_01/612321111" TargetMode="External"/><Relationship Id="rId15" Type="http://schemas.openxmlformats.org/officeDocument/2006/relationships/hyperlink" Target="https://podminky.urs.cz/item/CS_URS_2024_01/977343212" TargetMode="External"/><Relationship Id="rId23" Type="http://schemas.openxmlformats.org/officeDocument/2006/relationships/hyperlink" Target="https://podminky.urs.cz/item/CS_URS_2024_01/725110811" TargetMode="External"/><Relationship Id="rId28" Type="http://schemas.openxmlformats.org/officeDocument/2006/relationships/hyperlink" Target="https://podminky.urs.cz/item/CS_URS_2024_01/763111811" TargetMode="External"/><Relationship Id="rId36" Type="http://schemas.openxmlformats.org/officeDocument/2006/relationships/hyperlink" Target="https://podminky.urs.cz/item/CS_URS_2024_01/763172354" TargetMode="External"/><Relationship Id="rId49" Type="http://schemas.openxmlformats.org/officeDocument/2006/relationships/hyperlink" Target="https://podminky.urs.cz/item/CS_URS_2024_01/776111311" TargetMode="External"/><Relationship Id="rId57" Type="http://schemas.openxmlformats.org/officeDocument/2006/relationships/hyperlink" Target="https://podminky.urs.cz/item/CS_URS_2024_01/781131112" TargetMode="External"/><Relationship Id="rId61" Type="http://schemas.openxmlformats.org/officeDocument/2006/relationships/hyperlink" Target="https://podminky.urs.cz/item/CS_URS_2024_01/781492211" TargetMode="External"/><Relationship Id="rId10" Type="http://schemas.openxmlformats.org/officeDocument/2006/relationships/hyperlink" Target="https://podminky.urs.cz/item/CS_URS_2024_01/952901111" TargetMode="External"/><Relationship Id="rId19" Type="http://schemas.openxmlformats.org/officeDocument/2006/relationships/hyperlink" Target="https://podminky.urs.cz/item/CS_URS_2024_01/997013501" TargetMode="External"/><Relationship Id="rId31" Type="http://schemas.openxmlformats.org/officeDocument/2006/relationships/hyperlink" Target="https://podminky.urs.cz/item/CS_URS_2024_01/763121761" TargetMode="External"/><Relationship Id="rId44" Type="http://schemas.openxmlformats.org/officeDocument/2006/relationships/hyperlink" Target="https://podminky.urs.cz/item/CS_URS_2024_01/766691914" TargetMode="External"/><Relationship Id="rId52" Type="http://schemas.openxmlformats.org/officeDocument/2006/relationships/hyperlink" Target="https://podminky.urs.cz/item/CS_URS_2024_01/776411221" TargetMode="External"/><Relationship Id="rId60" Type="http://schemas.openxmlformats.org/officeDocument/2006/relationships/hyperlink" Target="https://podminky.urs.cz/item/CS_URS_2024_01/781491012" TargetMode="External"/><Relationship Id="rId65" Type="http://schemas.openxmlformats.org/officeDocument/2006/relationships/hyperlink" Target="https://podminky.urs.cz/item/CS_URS_2024_01/783314101" TargetMode="External"/><Relationship Id="rId4" Type="http://schemas.openxmlformats.org/officeDocument/2006/relationships/hyperlink" Target="https://podminky.urs.cz/item/CS_URS_2024_01/612311131" TargetMode="External"/><Relationship Id="rId9" Type="http://schemas.openxmlformats.org/officeDocument/2006/relationships/hyperlink" Target="https://podminky.urs.cz/item/CS_URS_2024_01/949101111" TargetMode="External"/><Relationship Id="rId14" Type="http://schemas.openxmlformats.org/officeDocument/2006/relationships/hyperlink" Target="https://podminky.urs.cz/item/CS_URS_2024_01/977311112" TargetMode="External"/><Relationship Id="rId22" Type="http://schemas.openxmlformats.org/officeDocument/2006/relationships/hyperlink" Target="https://podminky.urs.cz/item/CS_URS_2024_01/998018002" TargetMode="External"/><Relationship Id="rId27" Type="http://schemas.openxmlformats.org/officeDocument/2006/relationships/hyperlink" Target="https://podminky.urs.cz/item/CS_URS_2024_01/751711813" TargetMode="External"/><Relationship Id="rId30" Type="http://schemas.openxmlformats.org/officeDocument/2006/relationships/hyperlink" Target="https://podminky.urs.cz/item/CS_URS_2024_01/763121714" TargetMode="External"/><Relationship Id="rId35" Type="http://schemas.openxmlformats.org/officeDocument/2006/relationships/hyperlink" Target="https://podminky.urs.cz/item/CS_URS_2024_01/763131821" TargetMode="External"/><Relationship Id="rId43" Type="http://schemas.openxmlformats.org/officeDocument/2006/relationships/hyperlink" Target="https://podminky.urs.cz/item/CS_URS_2024_01/766660730" TargetMode="External"/><Relationship Id="rId48" Type="http://schemas.openxmlformats.org/officeDocument/2006/relationships/hyperlink" Target="https://podminky.urs.cz/item/CS_URS_2024_01/776111117" TargetMode="External"/><Relationship Id="rId56" Type="http://schemas.openxmlformats.org/officeDocument/2006/relationships/hyperlink" Target="https://podminky.urs.cz/item/CS_URS_2024_01/998776102" TargetMode="External"/><Relationship Id="rId64" Type="http://schemas.openxmlformats.org/officeDocument/2006/relationships/hyperlink" Target="https://podminky.urs.cz/item/CS_URS_2024_01/783301311" TargetMode="External"/><Relationship Id="rId69" Type="http://schemas.openxmlformats.org/officeDocument/2006/relationships/hyperlink" Target="https://podminky.urs.cz/item/CS_URS_2024_01/784211101" TargetMode="External"/><Relationship Id="rId8" Type="http://schemas.openxmlformats.org/officeDocument/2006/relationships/hyperlink" Target="https://podminky.urs.cz/item/CS_URS_2024_01/632441221" TargetMode="External"/><Relationship Id="rId51" Type="http://schemas.openxmlformats.org/officeDocument/2006/relationships/hyperlink" Target="https://podminky.urs.cz/item/CS_URS_2024_01/776251111" TargetMode="External"/><Relationship Id="rId72" Type="http://schemas.openxmlformats.org/officeDocument/2006/relationships/drawing" Target="../drawings/drawing2.xml"/><Relationship Id="rId3" Type="http://schemas.openxmlformats.org/officeDocument/2006/relationships/hyperlink" Target="https://podminky.urs.cz/item/CS_URS_2024_01/612142001" TargetMode="External"/><Relationship Id="rId12" Type="http://schemas.openxmlformats.org/officeDocument/2006/relationships/hyperlink" Target="https://podminky.urs.cz/item/CS_URS_2024_01/965081213" TargetMode="External"/><Relationship Id="rId17" Type="http://schemas.openxmlformats.org/officeDocument/2006/relationships/hyperlink" Target="https://podminky.urs.cz/item/CS_URS_2024_01/978059541" TargetMode="External"/><Relationship Id="rId25" Type="http://schemas.openxmlformats.org/officeDocument/2006/relationships/hyperlink" Target="https://podminky.urs.cz/item/CS_URS_2024_01/725530831" TargetMode="External"/><Relationship Id="rId33" Type="http://schemas.openxmlformats.org/officeDocument/2006/relationships/hyperlink" Target="https://podminky.urs.cz/item/CS_URS_2024_01/763131714" TargetMode="External"/><Relationship Id="rId38" Type="http://schemas.openxmlformats.org/officeDocument/2006/relationships/hyperlink" Target="https://podminky.urs.cz/item/CS_URS_2024_01/998763302" TargetMode="External"/><Relationship Id="rId46" Type="http://schemas.openxmlformats.org/officeDocument/2006/relationships/hyperlink" Target="https://podminky.urs.cz/item/CS_URS_2024_01/998767102" TargetMode="External"/><Relationship Id="rId59" Type="http://schemas.openxmlformats.org/officeDocument/2006/relationships/hyperlink" Target="https://podminky.urs.cz/item/CS_URS_2024_01/781491011" TargetMode="External"/><Relationship Id="rId67" Type="http://schemas.openxmlformats.org/officeDocument/2006/relationships/hyperlink" Target="https://podminky.urs.cz/item/CS_URS_2024_01/784121001" TargetMode="External"/><Relationship Id="rId20" Type="http://schemas.openxmlformats.org/officeDocument/2006/relationships/hyperlink" Target="https://podminky.urs.cz/item/CS_URS_2024_01/997013509" TargetMode="External"/><Relationship Id="rId41" Type="http://schemas.openxmlformats.org/officeDocument/2006/relationships/hyperlink" Target="https://podminky.urs.cz/item/CS_URS_2024_01/766660728" TargetMode="External"/><Relationship Id="rId54" Type="http://schemas.openxmlformats.org/officeDocument/2006/relationships/hyperlink" Target="https://podminky.urs.cz/item/CS_URS_2024_01/776421312" TargetMode="External"/><Relationship Id="rId62" Type="http://schemas.openxmlformats.org/officeDocument/2006/relationships/hyperlink" Target="https://podminky.urs.cz/item/CS_URS_2024_01/781492251" TargetMode="External"/><Relationship Id="rId70" Type="http://schemas.openxmlformats.org/officeDocument/2006/relationships/hyperlink" Target="https://podminky.urs.cz/item/CS_URS_2024_01/78421115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998726112" TargetMode="External"/><Relationship Id="rId3" Type="http://schemas.openxmlformats.org/officeDocument/2006/relationships/hyperlink" Target="https://podminky.urs.cz/item/CS_URS_2024_01/725539201" TargetMode="External"/><Relationship Id="rId7" Type="http://schemas.openxmlformats.org/officeDocument/2006/relationships/hyperlink" Target="https://podminky.urs.cz/item/CS_URS_2024_01/726131204" TargetMode="External"/><Relationship Id="rId2" Type="http://schemas.openxmlformats.org/officeDocument/2006/relationships/hyperlink" Target="https://podminky.urs.cz/item/CS_URS_2024_01/725219102" TargetMode="External"/><Relationship Id="rId1" Type="http://schemas.openxmlformats.org/officeDocument/2006/relationships/hyperlink" Target="https://podminky.urs.cz/item/CS_URS_2024_01/725112022" TargetMode="External"/><Relationship Id="rId6" Type="http://schemas.openxmlformats.org/officeDocument/2006/relationships/hyperlink" Target="https://podminky.urs.cz/item/CS_URS_2024_01/998725102" TargetMode="External"/><Relationship Id="rId5" Type="http://schemas.openxmlformats.org/officeDocument/2006/relationships/hyperlink" Target="https://podminky.urs.cz/item/CS_URS_2024_01/725869101" TargetMode="External"/><Relationship Id="rId4" Type="http://schemas.openxmlformats.org/officeDocument/2006/relationships/hyperlink" Target="https://podminky.urs.cz/item/CS_URS_2024_01/725829111" TargetMode="External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1"/>
  <sheetViews>
    <sheetView showGridLines="0" tabSelected="1" topLeftCell="A7" workbookViewId="0">
      <selection activeCell="A64" sqref="A64:XFD66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 x14ac:dyDescent="0.2">
      <c r="AR2" s="461" t="s">
        <v>6</v>
      </c>
      <c r="AS2" s="462"/>
      <c r="AT2" s="462"/>
      <c r="AU2" s="462"/>
      <c r="AV2" s="462"/>
      <c r="AW2" s="462"/>
      <c r="AX2" s="462"/>
      <c r="AY2" s="462"/>
      <c r="AZ2" s="462"/>
      <c r="BA2" s="462"/>
      <c r="BB2" s="462"/>
      <c r="BC2" s="462"/>
      <c r="BD2" s="462"/>
      <c r="BE2" s="462"/>
      <c r="BS2" s="18" t="s">
        <v>7</v>
      </c>
      <c r="BT2" s="18" t="s">
        <v>8</v>
      </c>
    </row>
    <row r="3" spans="1:74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7</v>
      </c>
      <c r="BT3" s="18" t="s">
        <v>9</v>
      </c>
    </row>
    <row r="4" spans="1:74" s="1" customFormat="1" ht="24.95" customHeight="1" x14ac:dyDescent="0.2">
      <c r="B4" s="21"/>
      <c r="D4" s="22" t="s">
        <v>10</v>
      </c>
      <c r="AR4" s="21"/>
      <c r="AS4" s="23" t="s">
        <v>11</v>
      </c>
      <c r="BE4" s="24" t="s">
        <v>12</v>
      </c>
      <c r="BS4" s="18" t="s">
        <v>13</v>
      </c>
    </row>
    <row r="5" spans="1:74" s="1" customFormat="1" ht="12" customHeight="1" x14ac:dyDescent="0.2">
      <c r="B5" s="21"/>
      <c r="D5" s="25" t="s">
        <v>14</v>
      </c>
      <c r="K5" s="470" t="s">
        <v>15</v>
      </c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2"/>
      <c r="W5" s="462"/>
      <c r="X5" s="462"/>
      <c r="Y5" s="462"/>
      <c r="Z5" s="462"/>
      <c r="AA5" s="462"/>
      <c r="AB5" s="462"/>
      <c r="AC5" s="462"/>
      <c r="AD5" s="462"/>
      <c r="AE5" s="462"/>
      <c r="AF5" s="462"/>
      <c r="AG5" s="462"/>
      <c r="AH5" s="462"/>
      <c r="AI5" s="462"/>
      <c r="AJ5" s="462"/>
      <c r="AK5" s="462"/>
      <c r="AL5" s="462"/>
      <c r="AM5" s="462"/>
      <c r="AN5" s="462"/>
      <c r="AO5" s="462"/>
      <c r="AR5" s="21"/>
      <c r="BE5" s="467" t="s">
        <v>16</v>
      </c>
      <c r="BS5" s="18" t="s">
        <v>7</v>
      </c>
    </row>
    <row r="6" spans="1:74" s="1" customFormat="1" ht="36.950000000000003" customHeight="1" x14ac:dyDescent="0.2">
      <c r="B6" s="21"/>
      <c r="D6" s="27" t="s">
        <v>17</v>
      </c>
      <c r="K6" s="471" t="s">
        <v>18</v>
      </c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62"/>
      <c r="Y6" s="462"/>
      <c r="Z6" s="462"/>
      <c r="AA6" s="462"/>
      <c r="AB6" s="462"/>
      <c r="AC6" s="462"/>
      <c r="AD6" s="462"/>
      <c r="AE6" s="462"/>
      <c r="AF6" s="462"/>
      <c r="AG6" s="462"/>
      <c r="AH6" s="462"/>
      <c r="AI6" s="462"/>
      <c r="AJ6" s="462"/>
      <c r="AK6" s="462"/>
      <c r="AL6" s="462"/>
      <c r="AM6" s="462"/>
      <c r="AN6" s="462"/>
      <c r="AO6" s="462"/>
      <c r="AR6" s="21"/>
      <c r="BE6" s="468"/>
      <c r="BS6" s="18" t="s">
        <v>7</v>
      </c>
    </row>
    <row r="7" spans="1:74" s="1" customFormat="1" ht="12" customHeight="1" x14ac:dyDescent="0.2">
      <c r="B7" s="21"/>
      <c r="D7" s="28" t="s">
        <v>19</v>
      </c>
      <c r="K7" s="26" t="s">
        <v>3</v>
      </c>
      <c r="AK7" s="28" t="s">
        <v>20</v>
      </c>
      <c r="AN7" s="26" t="s">
        <v>3</v>
      </c>
      <c r="AR7" s="21"/>
      <c r="BE7" s="468"/>
      <c r="BS7" s="18" t="s">
        <v>7</v>
      </c>
    </row>
    <row r="8" spans="1:74" s="1" customFormat="1" ht="12" customHeight="1" x14ac:dyDescent="0.2">
      <c r="B8" s="21"/>
      <c r="D8" s="28" t="s">
        <v>21</v>
      </c>
      <c r="K8" s="26" t="s">
        <v>22</v>
      </c>
      <c r="AK8" s="28" t="s">
        <v>23</v>
      </c>
      <c r="AN8" s="262"/>
      <c r="AR8" s="21"/>
      <c r="BE8" s="468"/>
      <c r="BS8" s="18" t="s">
        <v>7</v>
      </c>
    </row>
    <row r="9" spans="1:74" s="1" customFormat="1" ht="14.45" customHeight="1" x14ac:dyDescent="0.2">
      <c r="B9" s="21"/>
      <c r="AR9" s="21"/>
      <c r="BE9" s="468"/>
      <c r="BS9" s="18" t="s">
        <v>7</v>
      </c>
    </row>
    <row r="10" spans="1:74" s="1" customFormat="1" ht="12" customHeight="1" x14ac:dyDescent="0.2">
      <c r="B10" s="21"/>
      <c r="D10" s="28" t="s">
        <v>24</v>
      </c>
      <c r="AK10" s="28" t="s">
        <v>25</v>
      </c>
      <c r="AN10" s="26" t="s">
        <v>26</v>
      </c>
      <c r="AR10" s="21"/>
      <c r="BE10" s="468"/>
      <c r="BS10" s="18" t="s">
        <v>7</v>
      </c>
    </row>
    <row r="11" spans="1:74" s="1" customFormat="1" ht="18.399999999999999" customHeight="1" x14ac:dyDescent="0.2">
      <c r="B11" s="21"/>
      <c r="E11" s="26" t="s">
        <v>27</v>
      </c>
      <c r="AK11" s="28" t="s">
        <v>28</v>
      </c>
      <c r="AN11" s="26" t="s">
        <v>29</v>
      </c>
      <c r="AR11" s="21"/>
      <c r="BE11" s="468"/>
      <c r="BS11" s="18" t="s">
        <v>7</v>
      </c>
    </row>
    <row r="12" spans="1:74" s="1" customFormat="1" ht="6.95" customHeight="1" x14ac:dyDescent="0.2">
      <c r="B12" s="21"/>
      <c r="AR12" s="21"/>
      <c r="BE12" s="468"/>
      <c r="BS12" s="18" t="s">
        <v>7</v>
      </c>
    </row>
    <row r="13" spans="1:74" s="1" customFormat="1" ht="12" customHeight="1" x14ac:dyDescent="0.2">
      <c r="B13" s="21"/>
      <c r="D13" s="28" t="s">
        <v>30</v>
      </c>
      <c r="AK13" s="28" t="s">
        <v>25</v>
      </c>
      <c r="AN13" s="261" t="s">
        <v>31</v>
      </c>
      <c r="AR13" s="21"/>
      <c r="BE13" s="468"/>
      <c r="BS13" s="18" t="s">
        <v>7</v>
      </c>
    </row>
    <row r="14" spans="1:74" ht="12.75" x14ac:dyDescent="0.2">
      <c r="B14" s="21"/>
      <c r="E14" s="472" t="s">
        <v>31</v>
      </c>
      <c r="F14" s="473"/>
      <c r="G14" s="473"/>
      <c r="H14" s="473"/>
      <c r="I14" s="473"/>
      <c r="J14" s="473"/>
      <c r="K14" s="473"/>
      <c r="L14" s="473"/>
      <c r="M14" s="473"/>
      <c r="N14" s="473"/>
      <c r="O14" s="473"/>
      <c r="P14" s="473"/>
      <c r="Q14" s="473"/>
      <c r="R14" s="473"/>
      <c r="S14" s="473"/>
      <c r="T14" s="473"/>
      <c r="U14" s="473"/>
      <c r="V14" s="473"/>
      <c r="W14" s="473"/>
      <c r="X14" s="473"/>
      <c r="Y14" s="473"/>
      <c r="Z14" s="473"/>
      <c r="AA14" s="473"/>
      <c r="AB14" s="473"/>
      <c r="AC14" s="473"/>
      <c r="AD14" s="473"/>
      <c r="AE14" s="473"/>
      <c r="AF14" s="473"/>
      <c r="AG14" s="473"/>
      <c r="AH14" s="473"/>
      <c r="AI14" s="473"/>
      <c r="AJ14" s="473"/>
      <c r="AK14" s="28" t="s">
        <v>28</v>
      </c>
      <c r="AN14" s="261" t="s">
        <v>31</v>
      </c>
      <c r="AR14" s="21"/>
      <c r="BE14" s="468"/>
      <c r="BS14" s="18" t="s">
        <v>7</v>
      </c>
    </row>
    <row r="15" spans="1:74" s="1" customFormat="1" ht="6.95" customHeight="1" x14ac:dyDescent="0.2">
      <c r="B15" s="21"/>
      <c r="AR15" s="21"/>
      <c r="BE15" s="468"/>
      <c r="BS15" s="18" t="s">
        <v>4</v>
      </c>
    </row>
    <row r="16" spans="1:74" s="1" customFormat="1" ht="12" customHeight="1" x14ac:dyDescent="0.2">
      <c r="B16" s="21"/>
      <c r="D16" s="28" t="s">
        <v>32</v>
      </c>
      <c r="AK16" s="28" t="s">
        <v>25</v>
      </c>
      <c r="AN16" s="26" t="s">
        <v>33</v>
      </c>
      <c r="AR16" s="21"/>
      <c r="BE16" s="468"/>
      <c r="BS16" s="18" t="s">
        <v>4</v>
      </c>
    </row>
    <row r="17" spans="1:71" s="1" customFormat="1" ht="18.399999999999999" customHeight="1" x14ac:dyDescent="0.2">
      <c r="B17" s="21"/>
      <c r="E17" s="26" t="s">
        <v>34</v>
      </c>
      <c r="AK17" s="28" t="s">
        <v>28</v>
      </c>
      <c r="AN17" s="26" t="s">
        <v>35</v>
      </c>
      <c r="AR17" s="21"/>
      <c r="BE17" s="468"/>
      <c r="BS17" s="18" t="s">
        <v>36</v>
      </c>
    </row>
    <row r="18" spans="1:71" s="1" customFormat="1" ht="6.95" customHeight="1" x14ac:dyDescent="0.2">
      <c r="B18" s="21"/>
      <c r="AR18" s="21"/>
      <c r="BE18" s="468"/>
      <c r="BS18" s="18" t="s">
        <v>7</v>
      </c>
    </row>
    <row r="19" spans="1:71" s="1" customFormat="1" ht="12" customHeight="1" x14ac:dyDescent="0.2">
      <c r="B19" s="21"/>
      <c r="D19" s="28" t="s">
        <v>37</v>
      </c>
      <c r="AK19" s="28" t="s">
        <v>25</v>
      </c>
      <c r="AN19" s="26" t="s">
        <v>3</v>
      </c>
      <c r="AR19" s="21"/>
      <c r="BE19" s="468"/>
      <c r="BS19" s="18" t="s">
        <v>7</v>
      </c>
    </row>
    <row r="20" spans="1:71" s="1" customFormat="1" ht="18.399999999999999" customHeight="1" x14ac:dyDescent="0.2">
      <c r="B20" s="21"/>
      <c r="E20" s="26" t="s">
        <v>22</v>
      </c>
      <c r="AK20" s="28" t="s">
        <v>28</v>
      </c>
      <c r="AN20" s="26" t="s">
        <v>3</v>
      </c>
      <c r="AR20" s="21"/>
      <c r="BE20" s="468"/>
      <c r="BS20" s="18" t="s">
        <v>4</v>
      </c>
    </row>
    <row r="21" spans="1:71" s="1" customFormat="1" ht="6.95" customHeight="1" x14ac:dyDescent="0.2">
      <c r="B21" s="21"/>
      <c r="AR21" s="21"/>
      <c r="BE21" s="468"/>
    </row>
    <row r="22" spans="1:71" s="1" customFormat="1" ht="12" customHeight="1" x14ac:dyDescent="0.2">
      <c r="B22" s="21"/>
      <c r="D22" s="28" t="s">
        <v>38</v>
      </c>
      <c r="AR22" s="21"/>
      <c r="BE22" s="468"/>
    </row>
    <row r="23" spans="1:71" s="1" customFormat="1" ht="47.25" customHeight="1" x14ac:dyDescent="0.2">
      <c r="B23" s="21"/>
      <c r="E23" s="474" t="s">
        <v>39</v>
      </c>
      <c r="F23" s="474"/>
      <c r="G23" s="474"/>
      <c r="H23" s="474"/>
      <c r="I23" s="474"/>
      <c r="J23" s="474"/>
      <c r="K23" s="474"/>
      <c r="L23" s="474"/>
      <c r="M23" s="474"/>
      <c r="N23" s="474"/>
      <c r="O23" s="474"/>
      <c r="P23" s="474"/>
      <c r="Q23" s="474"/>
      <c r="R23" s="474"/>
      <c r="S23" s="474"/>
      <c r="T23" s="474"/>
      <c r="U23" s="474"/>
      <c r="V23" s="474"/>
      <c r="W23" s="474"/>
      <c r="X23" s="474"/>
      <c r="Y23" s="474"/>
      <c r="Z23" s="474"/>
      <c r="AA23" s="474"/>
      <c r="AB23" s="474"/>
      <c r="AC23" s="474"/>
      <c r="AD23" s="474"/>
      <c r="AE23" s="474"/>
      <c r="AF23" s="474"/>
      <c r="AG23" s="474"/>
      <c r="AH23" s="474"/>
      <c r="AI23" s="474"/>
      <c r="AJ23" s="474"/>
      <c r="AK23" s="474"/>
      <c r="AL23" s="474"/>
      <c r="AM23" s="474"/>
      <c r="AN23" s="474"/>
      <c r="AR23" s="21"/>
      <c r="BE23" s="468"/>
    </row>
    <row r="24" spans="1:71" s="1" customFormat="1" ht="6.95" customHeight="1" x14ac:dyDescent="0.2">
      <c r="B24" s="21"/>
      <c r="AR24" s="21"/>
      <c r="BE24" s="468"/>
    </row>
    <row r="25" spans="1:71" s="1" customFormat="1" ht="6.95" customHeight="1" x14ac:dyDescent="0.2">
      <c r="B25" s="2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21"/>
      <c r="BE25" s="468"/>
    </row>
    <row r="26" spans="1:71" s="2" customFormat="1" ht="25.9" customHeight="1" x14ac:dyDescent="0.2">
      <c r="A26" s="31"/>
      <c r="B26" s="32"/>
      <c r="C26" s="31"/>
      <c r="D26" s="33" t="s">
        <v>40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458">
        <f>ROUND(AG54,2)</f>
        <v>0</v>
      </c>
      <c r="AL26" s="459"/>
      <c r="AM26" s="459"/>
      <c r="AN26" s="459"/>
      <c r="AO26" s="459"/>
      <c r="AP26" s="31"/>
      <c r="AQ26" s="31"/>
      <c r="AR26" s="32"/>
      <c r="BE26" s="468"/>
    </row>
    <row r="27" spans="1:71" s="2" customFormat="1" ht="6.95" customHeight="1" x14ac:dyDescent="0.2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  <c r="BE27" s="468"/>
    </row>
    <row r="28" spans="1:71" s="2" customFormat="1" ht="12.75" x14ac:dyDescent="0.2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60" t="s">
        <v>41</v>
      </c>
      <c r="M28" s="460"/>
      <c r="N28" s="460"/>
      <c r="O28" s="460"/>
      <c r="P28" s="460"/>
      <c r="Q28" s="31"/>
      <c r="R28" s="31"/>
      <c r="S28" s="31"/>
      <c r="T28" s="31"/>
      <c r="U28" s="31"/>
      <c r="V28" s="31"/>
      <c r="W28" s="460" t="s">
        <v>42</v>
      </c>
      <c r="X28" s="460"/>
      <c r="Y28" s="460"/>
      <c r="Z28" s="460"/>
      <c r="AA28" s="460"/>
      <c r="AB28" s="460"/>
      <c r="AC28" s="460"/>
      <c r="AD28" s="460"/>
      <c r="AE28" s="460"/>
      <c r="AF28" s="31"/>
      <c r="AG28" s="31"/>
      <c r="AH28" s="31"/>
      <c r="AI28" s="31"/>
      <c r="AJ28" s="31"/>
      <c r="AK28" s="460" t="s">
        <v>43</v>
      </c>
      <c r="AL28" s="460"/>
      <c r="AM28" s="460"/>
      <c r="AN28" s="460"/>
      <c r="AO28" s="460"/>
      <c r="AP28" s="31"/>
      <c r="AQ28" s="31"/>
      <c r="AR28" s="32"/>
      <c r="BE28" s="468"/>
    </row>
    <row r="29" spans="1:71" s="3" customFormat="1" ht="14.45" customHeight="1" x14ac:dyDescent="0.2">
      <c r="B29" s="36"/>
      <c r="D29" s="28" t="s">
        <v>44</v>
      </c>
      <c r="F29" s="28" t="s">
        <v>45</v>
      </c>
      <c r="L29" s="454">
        <v>0.21</v>
      </c>
      <c r="M29" s="453"/>
      <c r="N29" s="453"/>
      <c r="O29" s="453"/>
      <c r="P29" s="453"/>
      <c r="W29" s="452">
        <f>ROUND(AZ54, 2)</f>
        <v>0</v>
      </c>
      <c r="X29" s="453"/>
      <c r="Y29" s="453"/>
      <c r="Z29" s="453"/>
      <c r="AA29" s="453"/>
      <c r="AB29" s="453"/>
      <c r="AC29" s="453"/>
      <c r="AD29" s="453"/>
      <c r="AE29" s="453"/>
      <c r="AK29" s="452">
        <f>ROUND(AV54, 2)</f>
        <v>0</v>
      </c>
      <c r="AL29" s="453"/>
      <c r="AM29" s="453"/>
      <c r="AN29" s="453"/>
      <c r="AO29" s="453"/>
      <c r="AR29" s="36"/>
      <c r="BE29" s="469"/>
    </row>
    <row r="30" spans="1:71" s="3" customFormat="1" ht="14.45" customHeight="1" x14ac:dyDescent="0.2">
      <c r="B30" s="36"/>
      <c r="F30" s="28" t="s">
        <v>46</v>
      </c>
      <c r="L30" s="454">
        <v>0.15</v>
      </c>
      <c r="M30" s="453"/>
      <c r="N30" s="453"/>
      <c r="O30" s="453"/>
      <c r="P30" s="453"/>
      <c r="W30" s="452">
        <f>ROUND(BA54, 2)</f>
        <v>0</v>
      </c>
      <c r="X30" s="453"/>
      <c r="Y30" s="453"/>
      <c r="Z30" s="453"/>
      <c r="AA30" s="453"/>
      <c r="AB30" s="453"/>
      <c r="AC30" s="453"/>
      <c r="AD30" s="453"/>
      <c r="AE30" s="453"/>
      <c r="AK30" s="452">
        <f>ROUND(AW54, 2)</f>
        <v>0</v>
      </c>
      <c r="AL30" s="453"/>
      <c r="AM30" s="453"/>
      <c r="AN30" s="453"/>
      <c r="AO30" s="453"/>
      <c r="AR30" s="36"/>
      <c r="BE30" s="469"/>
    </row>
    <row r="31" spans="1:71" s="3" customFormat="1" ht="14.45" hidden="1" customHeight="1" x14ac:dyDescent="0.2">
      <c r="B31" s="36"/>
      <c r="F31" s="28" t="s">
        <v>47</v>
      </c>
      <c r="L31" s="454">
        <v>0.21</v>
      </c>
      <c r="M31" s="453"/>
      <c r="N31" s="453"/>
      <c r="O31" s="453"/>
      <c r="P31" s="453"/>
      <c r="W31" s="452">
        <f>ROUND(BB54, 2)</f>
        <v>0</v>
      </c>
      <c r="X31" s="453"/>
      <c r="Y31" s="453"/>
      <c r="Z31" s="453"/>
      <c r="AA31" s="453"/>
      <c r="AB31" s="453"/>
      <c r="AC31" s="453"/>
      <c r="AD31" s="453"/>
      <c r="AE31" s="453"/>
      <c r="AK31" s="452">
        <v>0</v>
      </c>
      <c r="AL31" s="453"/>
      <c r="AM31" s="453"/>
      <c r="AN31" s="453"/>
      <c r="AO31" s="453"/>
      <c r="AR31" s="36"/>
      <c r="BE31" s="469"/>
    </row>
    <row r="32" spans="1:71" s="3" customFormat="1" ht="14.45" hidden="1" customHeight="1" x14ac:dyDescent="0.2">
      <c r="B32" s="36"/>
      <c r="F32" s="28" t="s">
        <v>48</v>
      </c>
      <c r="L32" s="454">
        <v>0.15</v>
      </c>
      <c r="M32" s="453"/>
      <c r="N32" s="453"/>
      <c r="O32" s="453"/>
      <c r="P32" s="453"/>
      <c r="W32" s="452">
        <f>ROUND(BC54, 2)</f>
        <v>0</v>
      </c>
      <c r="X32" s="453"/>
      <c r="Y32" s="453"/>
      <c r="Z32" s="453"/>
      <c r="AA32" s="453"/>
      <c r="AB32" s="453"/>
      <c r="AC32" s="453"/>
      <c r="AD32" s="453"/>
      <c r="AE32" s="453"/>
      <c r="AK32" s="452">
        <v>0</v>
      </c>
      <c r="AL32" s="453"/>
      <c r="AM32" s="453"/>
      <c r="AN32" s="453"/>
      <c r="AO32" s="453"/>
      <c r="AR32" s="36"/>
      <c r="BE32" s="469"/>
    </row>
    <row r="33" spans="1:57" s="3" customFormat="1" ht="14.45" hidden="1" customHeight="1" x14ac:dyDescent="0.2">
      <c r="B33" s="36"/>
      <c r="F33" s="28" t="s">
        <v>49</v>
      </c>
      <c r="L33" s="454">
        <v>0</v>
      </c>
      <c r="M33" s="453"/>
      <c r="N33" s="453"/>
      <c r="O33" s="453"/>
      <c r="P33" s="453"/>
      <c r="W33" s="452">
        <f>ROUND(BD54, 2)</f>
        <v>0</v>
      </c>
      <c r="X33" s="453"/>
      <c r="Y33" s="453"/>
      <c r="Z33" s="453"/>
      <c r="AA33" s="453"/>
      <c r="AB33" s="453"/>
      <c r="AC33" s="453"/>
      <c r="AD33" s="453"/>
      <c r="AE33" s="453"/>
      <c r="AK33" s="452">
        <v>0</v>
      </c>
      <c r="AL33" s="453"/>
      <c r="AM33" s="453"/>
      <c r="AN33" s="453"/>
      <c r="AO33" s="453"/>
      <c r="AR33" s="36"/>
    </row>
    <row r="34" spans="1:57" s="2" customFormat="1" ht="6.95" customHeight="1" x14ac:dyDescent="0.2">
      <c r="A34" s="31"/>
      <c r="B34" s="3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2"/>
      <c r="BE34" s="31"/>
    </row>
    <row r="35" spans="1:57" s="2" customFormat="1" ht="25.9" customHeight="1" x14ac:dyDescent="0.2">
      <c r="A35" s="31"/>
      <c r="B35" s="32"/>
      <c r="C35" s="37"/>
      <c r="D35" s="38" t="s">
        <v>50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51</v>
      </c>
      <c r="U35" s="39"/>
      <c r="V35" s="39"/>
      <c r="W35" s="39"/>
      <c r="X35" s="466" t="s">
        <v>52</v>
      </c>
      <c r="Y35" s="464"/>
      <c r="Z35" s="464"/>
      <c r="AA35" s="464"/>
      <c r="AB35" s="464"/>
      <c r="AC35" s="39"/>
      <c r="AD35" s="39"/>
      <c r="AE35" s="39"/>
      <c r="AF35" s="39"/>
      <c r="AG35" s="39"/>
      <c r="AH35" s="39"/>
      <c r="AI35" s="39"/>
      <c r="AJ35" s="39"/>
      <c r="AK35" s="463">
        <f>SUM(AK26:AK33)</f>
        <v>0</v>
      </c>
      <c r="AL35" s="464"/>
      <c r="AM35" s="464"/>
      <c r="AN35" s="464"/>
      <c r="AO35" s="465"/>
      <c r="AP35" s="37"/>
      <c r="AQ35" s="37"/>
      <c r="AR35" s="32"/>
      <c r="BE35" s="31"/>
    </row>
    <row r="36" spans="1:57" s="2" customFormat="1" ht="6.95" customHeight="1" x14ac:dyDescent="0.2">
      <c r="A36" s="31"/>
      <c r="B36" s="32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2"/>
      <c r="BE36" s="31"/>
    </row>
    <row r="37" spans="1:57" s="2" customFormat="1" ht="6.95" customHeight="1" x14ac:dyDescent="0.2">
      <c r="A37" s="31"/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  <c r="BE37" s="31"/>
    </row>
    <row r="41" spans="1:57" s="2" customFormat="1" ht="6.95" customHeight="1" x14ac:dyDescent="0.2">
      <c r="A41" s="31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  <c r="BE41" s="31"/>
    </row>
    <row r="42" spans="1:57" s="2" customFormat="1" ht="24.95" customHeight="1" x14ac:dyDescent="0.2">
      <c r="A42" s="31"/>
      <c r="B42" s="32"/>
      <c r="C42" s="22" t="s">
        <v>53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2"/>
      <c r="BE42" s="31"/>
    </row>
    <row r="43" spans="1:57" s="2" customFormat="1" ht="6.95" customHeight="1" x14ac:dyDescent="0.2">
      <c r="A43" s="31"/>
      <c r="B43" s="32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2"/>
      <c r="BE43" s="31"/>
    </row>
    <row r="44" spans="1:57" s="4" customFormat="1" ht="12" customHeight="1" x14ac:dyDescent="0.2">
      <c r="B44" s="45"/>
      <c r="C44" s="28" t="s">
        <v>14</v>
      </c>
      <c r="L44" s="4" t="str">
        <f>K5</f>
        <v>N8242023c</v>
      </c>
      <c r="AR44" s="45"/>
    </row>
    <row r="45" spans="1:57" s="5" customFormat="1" ht="36.950000000000003" customHeight="1" x14ac:dyDescent="0.2">
      <c r="B45" s="46"/>
      <c r="C45" s="47" t="s">
        <v>17</v>
      </c>
      <c r="L45" s="455" t="str">
        <f>K6</f>
        <v>Turistické informační centrum v Opavě - rekonstrukce interiéru</v>
      </c>
      <c r="M45" s="456"/>
      <c r="N45" s="456"/>
      <c r="O45" s="456"/>
      <c r="P45" s="456"/>
      <c r="Q45" s="456"/>
      <c r="R45" s="456"/>
      <c r="S45" s="456"/>
      <c r="T45" s="456"/>
      <c r="U45" s="456"/>
      <c r="V45" s="456"/>
      <c r="W45" s="456"/>
      <c r="X45" s="456"/>
      <c r="Y45" s="456"/>
      <c r="Z45" s="456"/>
      <c r="AA45" s="456"/>
      <c r="AB45" s="456"/>
      <c r="AC45" s="456"/>
      <c r="AD45" s="456"/>
      <c r="AE45" s="456"/>
      <c r="AF45" s="456"/>
      <c r="AG45" s="456"/>
      <c r="AH45" s="456"/>
      <c r="AI45" s="456"/>
      <c r="AJ45" s="456"/>
      <c r="AK45" s="456"/>
      <c r="AL45" s="456"/>
      <c r="AM45" s="456"/>
      <c r="AN45" s="456"/>
      <c r="AO45" s="456"/>
      <c r="AR45" s="46"/>
    </row>
    <row r="46" spans="1:57" s="2" customFormat="1" ht="6.95" customHeight="1" x14ac:dyDescent="0.2">
      <c r="A46" s="31"/>
      <c r="B46" s="32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2"/>
      <c r="BE46" s="31"/>
    </row>
    <row r="47" spans="1:57" s="2" customFormat="1" ht="12" customHeight="1" x14ac:dyDescent="0.2">
      <c r="A47" s="31"/>
      <c r="B47" s="32"/>
      <c r="C47" s="28" t="s">
        <v>21</v>
      </c>
      <c r="D47" s="31"/>
      <c r="E47" s="31"/>
      <c r="F47" s="31"/>
      <c r="G47" s="31"/>
      <c r="H47" s="31"/>
      <c r="I47" s="31"/>
      <c r="J47" s="31"/>
      <c r="K47" s="31"/>
      <c r="L47" s="48" t="str">
        <f>IF(K8="","",K8)</f>
        <v xml:space="preserve"> </v>
      </c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28" t="s">
        <v>23</v>
      </c>
      <c r="AJ47" s="31"/>
      <c r="AK47" s="31"/>
      <c r="AL47" s="31"/>
      <c r="AM47" s="457" t="str">
        <f>IF(AN8= "","",AN8)</f>
        <v/>
      </c>
      <c r="AN47" s="457"/>
      <c r="AO47" s="31"/>
      <c r="AP47" s="31"/>
      <c r="AQ47" s="31"/>
      <c r="AR47" s="32"/>
      <c r="BE47" s="31"/>
    </row>
    <row r="48" spans="1:57" s="2" customFormat="1" ht="6.95" customHeight="1" x14ac:dyDescent="0.2">
      <c r="A48" s="31"/>
      <c r="B48" s="32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2"/>
      <c r="BE48" s="31"/>
    </row>
    <row r="49" spans="1:91" s="2" customFormat="1" ht="40.15" customHeight="1" x14ac:dyDescent="0.2">
      <c r="A49" s="31"/>
      <c r="B49" s="32"/>
      <c r="C49" s="28" t="s">
        <v>24</v>
      </c>
      <c r="D49" s="31"/>
      <c r="E49" s="31"/>
      <c r="F49" s="31"/>
      <c r="G49" s="31"/>
      <c r="H49" s="31"/>
      <c r="I49" s="31"/>
      <c r="J49" s="31"/>
      <c r="K49" s="31"/>
      <c r="L49" s="4" t="str">
        <f>IF(E11= "","",E11)</f>
        <v>Statutární město Opava,Horní náměstí 382/69</v>
      </c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28" t="s">
        <v>32</v>
      </c>
      <c r="AJ49" s="31"/>
      <c r="AK49" s="31"/>
      <c r="AL49" s="31"/>
      <c r="AM49" s="441" t="str">
        <f>IF(E17="","",E17)</f>
        <v>nodum atelier,s.r.o.,Nádražní 49,739 91 Jablunkov</v>
      </c>
      <c r="AN49" s="442"/>
      <c r="AO49" s="442"/>
      <c r="AP49" s="442"/>
      <c r="AQ49" s="31"/>
      <c r="AR49" s="32"/>
      <c r="AS49" s="437" t="s">
        <v>54</v>
      </c>
      <c r="AT49" s="438"/>
      <c r="AU49" s="50"/>
      <c r="AV49" s="50"/>
      <c r="AW49" s="50"/>
      <c r="AX49" s="50"/>
      <c r="AY49" s="50"/>
      <c r="AZ49" s="50"/>
      <c r="BA49" s="50"/>
      <c r="BB49" s="50"/>
      <c r="BC49" s="50"/>
      <c r="BD49" s="51"/>
      <c r="BE49" s="31"/>
    </row>
    <row r="50" spans="1:91" s="2" customFormat="1" ht="15.2" customHeight="1" x14ac:dyDescent="0.2">
      <c r="A50" s="31"/>
      <c r="B50" s="32"/>
      <c r="C50" s="28" t="s">
        <v>30</v>
      </c>
      <c r="D50" s="31"/>
      <c r="E50" s="31"/>
      <c r="F50" s="31"/>
      <c r="G50" s="31"/>
      <c r="H50" s="31"/>
      <c r="I50" s="31"/>
      <c r="J50" s="31"/>
      <c r="K50" s="31"/>
      <c r="L50" s="4" t="str">
        <f>IF(E14= "Vyplň údaj","",E14)</f>
        <v/>
      </c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28" t="s">
        <v>37</v>
      </c>
      <c r="AJ50" s="31"/>
      <c r="AK50" s="31"/>
      <c r="AL50" s="31"/>
      <c r="AM50" s="441" t="str">
        <f>IF(E20="","",E20)</f>
        <v xml:space="preserve"> </v>
      </c>
      <c r="AN50" s="442"/>
      <c r="AO50" s="442"/>
      <c r="AP50" s="442"/>
      <c r="AQ50" s="31"/>
      <c r="AR50" s="32"/>
      <c r="AS50" s="439"/>
      <c r="AT50" s="440"/>
      <c r="AU50" s="52"/>
      <c r="AV50" s="52"/>
      <c r="AW50" s="52"/>
      <c r="AX50" s="52"/>
      <c r="AY50" s="52"/>
      <c r="AZ50" s="52"/>
      <c r="BA50" s="52"/>
      <c r="BB50" s="52"/>
      <c r="BC50" s="52"/>
      <c r="BD50" s="53"/>
      <c r="BE50" s="31"/>
    </row>
    <row r="51" spans="1:91" s="2" customFormat="1" ht="10.9" customHeight="1" x14ac:dyDescent="0.2">
      <c r="A51" s="31"/>
      <c r="B51" s="32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2"/>
      <c r="AS51" s="439"/>
      <c r="AT51" s="440"/>
      <c r="AU51" s="52"/>
      <c r="AV51" s="52"/>
      <c r="AW51" s="52"/>
      <c r="AX51" s="52"/>
      <c r="AY51" s="52"/>
      <c r="AZ51" s="52"/>
      <c r="BA51" s="52"/>
      <c r="BB51" s="52"/>
      <c r="BC51" s="52"/>
      <c r="BD51" s="53"/>
      <c r="BE51" s="31"/>
    </row>
    <row r="52" spans="1:91" s="2" customFormat="1" ht="29.25" customHeight="1" x14ac:dyDescent="0.2">
      <c r="A52" s="31"/>
      <c r="B52" s="32"/>
      <c r="C52" s="446" t="s">
        <v>55</v>
      </c>
      <c r="D52" s="447"/>
      <c r="E52" s="447"/>
      <c r="F52" s="447"/>
      <c r="G52" s="447"/>
      <c r="H52" s="54"/>
      <c r="I52" s="449" t="s">
        <v>56</v>
      </c>
      <c r="J52" s="447"/>
      <c r="K52" s="447"/>
      <c r="L52" s="447"/>
      <c r="M52" s="447"/>
      <c r="N52" s="447"/>
      <c r="O52" s="447"/>
      <c r="P52" s="447"/>
      <c r="Q52" s="447"/>
      <c r="R52" s="447"/>
      <c r="S52" s="447"/>
      <c r="T52" s="447"/>
      <c r="U52" s="447"/>
      <c r="V52" s="447"/>
      <c r="W52" s="447"/>
      <c r="X52" s="447"/>
      <c r="Y52" s="447"/>
      <c r="Z52" s="447"/>
      <c r="AA52" s="447"/>
      <c r="AB52" s="447"/>
      <c r="AC52" s="447"/>
      <c r="AD52" s="447"/>
      <c r="AE52" s="447"/>
      <c r="AF52" s="447"/>
      <c r="AG52" s="448" t="s">
        <v>57</v>
      </c>
      <c r="AH52" s="447"/>
      <c r="AI52" s="447"/>
      <c r="AJ52" s="447"/>
      <c r="AK52" s="447"/>
      <c r="AL52" s="447"/>
      <c r="AM52" s="447"/>
      <c r="AN52" s="449" t="s">
        <v>58</v>
      </c>
      <c r="AO52" s="447"/>
      <c r="AP52" s="447"/>
      <c r="AQ52" s="55" t="s">
        <v>59</v>
      </c>
      <c r="AR52" s="32"/>
      <c r="AS52" s="56" t="s">
        <v>60</v>
      </c>
      <c r="AT52" s="57" t="s">
        <v>61</v>
      </c>
      <c r="AU52" s="57" t="s">
        <v>62</v>
      </c>
      <c r="AV52" s="57" t="s">
        <v>63</v>
      </c>
      <c r="AW52" s="57" t="s">
        <v>64</v>
      </c>
      <c r="AX52" s="57" t="s">
        <v>65</v>
      </c>
      <c r="AY52" s="57" t="s">
        <v>66</v>
      </c>
      <c r="AZ52" s="57" t="s">
        <v>67</v>
      </c>
      <c r="BA52" s="57" t="s">
        <v>68</v>
      </c>
      <c r="BB52" s="57" t="s">
        <v>69</v>
      </c>
      <c r="BC52" s="57" t="s">
        <v>70</v>
      </c>
      <c r="BD52" s="58" t="s">
        <v>71</v>
      </c>
      <c r="BE52" s="31"/>
    </row>
    <row r="53" spans="1:91" s="2" customFormat="1" ht="10.9" customHeight="1" x14ac:dyDescent="0.2">
      <c r="A53" s="31"/>
      <c r="B53" s="32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2"/>
      <c r="AS53" s="59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1"/>
      <c r="BE53" s="31"/>
    </row>
    <row r="54" spans="1:91" s="6" customFormat="1" ht="32.450000000000003" customHeight="1" x14ac:dyDescent="0.2">
      <c r="B54" s="62"/>
      <c r="C54" s="63" t="s">
        <v>72</v>
      </c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450">
        <f>ROUND(SUM(AG55:AG59),2)</f>
        <v>0</v>
      </c>
      <c r="AH54" s="450"/>
      <c r="AI54" s="450"/>
      <c r="AJ54" s="450"/>
      <c r="AK54" s="450"/>
      <c r="AL54" s="450"/>
      <c r="AM54" s="450"/>
      <c r="AN54" s="451">
        <f t="shared" ref="AN54:AN59" si="0">SUM(AG54,AT54)</f>
        <v>0</v>
      </c>
      <c r="AO54" s="451"/>
      <c r="AP54" s="451"/>
      <c r="AQ54" s="66" t="s">
        <v>3</v>
      </c>
      <c r="AR54" s="62"/>
      <c r="AS54" s="67">
        <f>ROUND(SUM(AS55:AS59),2)</f>
        <v>0</v>
      </c>
      <c r="AT54" s="68">
        <f t="shared" ref="AT54:AT59" si="1">ROUND(SUM(AV54:AW54),2)</f>
        <v>0</v>
      </c>
      <c r="AU54" s="69" t="e">
        <f>ROUND(SUM(AU55:AU59),5)</f>
        <v>#REF!</v>
      </c>
      <c r="AV54" s="68">
        <f>ROUND(AZ54*L29,2)</f>
        <v>0</v>
      </c>
      <c r="AW54" s="68">
        <f>ROUND(BA54*L30,2)</f>
        <v>0</v>
      </c>
      <c r="AX54" s="68">
        <f>ROUND(BB54*L29,2)</f>
        <v>0</v>
      </c>
      <c r="AY54" s="68">
        <f>ROUND(BC54*L30,2)</f>
        <v>0</v>
      </c>
      <c r="AZ54" s="68">
        <f>ROUND(SUM(AZ55:AZ59),2)</f>
        <v>0</v>
      </c>
      <c r="BA54" s="68">
        <f>ROUND(SUM(BA55:BA59),2)</f>
        <v>0</v>
      </c>
      <c r="BB54" s="68">
        <f>ROUND(SUM(BB55:BB59),2)</f>
        <v>0</v>
      </c>
      <c r="BC54" s="68">
        <f>ROUND(SUM(BC55:BC59),2)</f>
        <v>0</v>
      </c>
      <c r="BD54" s="70">
        <f>ROUND(SUM(BD55:BD59),2)</f>
        <v>0</v>
      </c>
      <c r="BS54" s="71" t="s">
        <v>73</v>
      </c>
      <c r="BT54" s="71" t="s">
        <v>74</v>
      </c>
      <c r="BU54" s="72" t="s">
        <v>75</v>
      </c>
      <c r="BV54" s="71" t="s">
        <v>76</v>
      </c>
      <c r="BW54" s="71" t="s">
        <v>5</v>
      </c>
      <c r="BX54" s="71" t="s">
        <v>77</v>
      </c>
      <c r="CL54" s="71" t="s">
        <v>3</v>
      </c>
    </row>
    <row r="55" spans="1:91" s="7" customFormat="1" ht="16.5" customHeight="1" x14ac:dyDescent="0.2">
      <c r="A55" s="73" t="s">
        <v>78</v>
      </c>
      <c r="B55" s="74"/>
      <c r="C55" s="75"/>
      <c r="D55" s="443" t="s">
        <v>79</v>
      </c>
      <c r="E55" s="443"/>
      <c r="F55" s="443"/>
      <c r="G55" s="443"/>
      <c r="H55" s="443"/>
      <c r="I55" s="76"/>
      <c r="J55" s="443" t="s">
        <v>80</v>
      </c>
      <c r="K55" s="443"/>
      <c r="L55" s="443"/>
      <c r="M55" s="443"/>
      <c r="N55" s="443"/>
      <c r="O55" s="443"/>
      <c r="P55" s="443"/>
      <c r="Q55" s="443"/>
      <c r="R55" s="443"/>
      <c r="S55" s="443"/>
      <c r="T55" s="443"/>
      <c r="U55" s="443"/>
      <c r="V55" s="443"/>
      <c r="W55" s="443"/>
      <c r="X55" s="443"/>
      <c r="Y55" s="443"/>
      <c r="Z55" s="443"/>
      <c r="AA55" s="443"/>
      <c r="AB55" s="443"/>
      <c r="AC55" s="443"/>
      <c r="AD55" s="443"/>
      <c r="AE55" s="443"/>
      <c r="AF55" s="443"/>
      <c r="AG55" s="444">
        <f>'01 - Architektonicko stav...'!J30</f>
        <v>0</v>
      </c>
      <c r="AH55" s="445"/>
      <c r="AI55" s="445"/>
      <c r="AJ55" s="445"/>
      <c r="AK55" s="445"/>
      <c r="AL55" s="445"/>
      <c r="AM55" s="445"/>
      <c r="AN55" s="444">
        <f t="shared" si="0"/>
        <v>0</v>
      </c>
      <c r="AO55" s="445"/>
      <c r="AP55" s="445"/>
      <c r="AQ55" s="77" t="s">
        <v>81</v>
      </c>
      <c r="AR55" s="74"/>
      <c r="AS55" s="78">
        <v>0</v>
      </c>
      <c r="AT55" s="79">
        <f t="shared" si="1"/>
        <v>0</v>
      </c>
      <c r="AU55" s="80">
        <f>'01 - Architektonicko stav...'!P96</f>
        <v>0</v>
      </c>
      <c r="AV55" s="79">
        <f>'01 - Architektonicko stav...'!J33</f>
        <v>0</v>
      </c>
      <c r="AW55" s="79">
        <f>'01 - Architektonicko stav...'!J34</f>
        <v>0</v>
      </c>
      <c r="AX55" s="79">
        <f>'01 - Architektonicko stav...'!J35</f>
        <v>0</v>
      </c>
      <c r="AY55" s="79">
        <f>'01 - Architektonicko stav...'!J36</f>
        <v>0</v>
      </c>
      <c r="AZ55" s="79">
        <f>'01 - Architektonicko stav...'!F33</f>
        <v>0</v>
      </c>
      <c r="BA55" s="79">
        <f>'01 - Architektonicko stav...'!F34</f>
        <v>0</v>
      </c>
      <c r="BB55" s="79">
        <f>'01 - Architektonicko stav...'!F35</f>
        <v>0</v>
      </c>
      <c r="BC55" s="79">
        <f>'01 - Architektonicko stav...'!F36</f>
        <v>0</v>
      </c>
      <c r="BD55" s="81">
        <f>'01 - Architektonicko stav...'!F37</f>
        <v>0</v>
      </c>
      <c r="BT55" s="82" t="s">
        <v>82</v>
      </c>
      <c r="BV55" s="82" t="s">
        <v>76</v>
      </c>
      <c r="BW55" s="82" t="s">
        <v>83</v>
      </c>
      <c r="BX55" s="82" t="s">
        <v>5</v>
      </c>
      <c r="CL55" s="82" t="s">
        <v>3</v>
      </c>
      <c r="CM55" s="82" t="s">
        <v>84</v>
      </c>
    </row>
    <row r="56" spans="1:91" s="7" customFormat="1" ht="16.5" customHeight="1" x14ac:dyDescent="0.2">
      <c r="A56" s="73" t="s">
        <v>78</v>
      </c>
      <c r="B56" s="74"/>
      <c r="C56" s="75"/>
      <c r="D56" s="443" t="s">
        <v>85</v>
      </c>
      <c r="E56" s="443"/>
      <c r="F56" s="443"/>
      <c r="G56" s="443"/>
      <c r="H56" s="443"/>
      <c r="I56" s="76"/>
      <c r="J56" s="443" t="s">
        <v>86</v>
      </c>
      <c r="K56" s="443"/>
      <c r="L56" s="443"/>
      <c r="M56" s="443"/>
      <c r="N56" s="443"/>
      <c r="O56" s="443"/>
      <c r="P56" s="443"/>
      <c r="Q56" s="443"/>
      <c r="R56" s="443"/>
      <c r="S56" s="443"/>
      <c r="T56" s="443"/>
      <c r="U56" s="443"/>
      <c r="V56" s="443"/>
      <c r="W56" s="443"/>
      <c r="X56" s="443"/>
      <c r="Y56" s="443"/>
      <c r="Z56" s="443"/>
      <c r="AA56" s="443"/>
      <c r="AB56" s="443"/>
      <c r="AC56" s="443"/>
      <c r="AD56" s="443"/>
      <c r="AE56" s="443"/>
      <c r="AF56" s="443"/>
      <c r="AG56" s="444">
        <f>'03 - Typové vybavení'!J30</f>
        <v>0</v>
      </c>
      <c r="AH56" s="445"/>
      <c r="AI56" s="445"/>
      <c r="AJ56" s="445"/>
      <c r="AK56" s="445"/>
      <c r="AL56" s="445"/>
      <c r="AM56" s="445"/>
      <c r="AN56" s="444">
        <f t="shared" si="0"/>
        <v>0</v>
      </c>
      <c r="AO56" s="445"/>
      <c r="AP56" s="445"/>
      <c r="AQ56" s="77" t="s">
        <v>81</v>
      </c>
      <c r="AR56" s="74"/>
      <c r="AS56" s="78">
        <v>0</v>
      </c>
      <c r="AT56" s="79">
        <f t="shared" si="1"/>
        <v>0</v>
      </c>
      <c r="AU56" s="80" t="e">
        <f>'03 - Typové vybavení'!P82</f>
        <v>#REF!</v>
      </c>
      <c r="AV56" s="79">
        <f>'03 - Typové vybavení'!J33</f>
        <v>0</v>
      </c>
      <c r="AW56" s="79">
        <f>'03 - Typové vybavení'!J34</f>
        <v>0</v>
      </c>
      <c r="AX56" s="79">
        <f>'03 - Typové vybavení'!J35</f>
        <v>0</v>
      </c>
      <c r="AY56" s="79">
        <f>'03 - Typové vybavení'!J36</f>
        <v>0</v>
      </c>
      <c r="AZ56" s="79">
        <f>'03 - Typové vybavení'!F33</f>
        <v>0</v>
      </c>
      <c r="BA56" s="79">
        <f>'03 - Typové vybavení'!F34</f>
        <v>0</v>
      </c>
      <c r="BB56" s="79">
        <f>'03 - Typové vybavení'!F35</f>
        <v>0</v>
      </c>
      <c r="BC56" s="79">
        <f>'03 - Typové vybavení'!F36</f>
        <v>0</v>
      </c>
      <c r="BD56" s="81">
        <f>'03 - Typové vybavení'!F37</f>
        <v>0</v>
      </c>
      <c r="BT56" s="82" t="s">
        <v>82</v>
      </c>
      <c r="BV56" s="82" t="s">
        <v>76</v>
      </c>
      <c r="BW56" s="82" t="s">
        <v>87</v>
      </c>
      <c r="BX56" s="82" t="s">
        <v>5</v>
      </c>
      <c r="CL56" s="82" t="s">
        <v>3</v>
      </c>
      <c r="CM56" s="82" t="s">
        <v>84</v>
      </c>
    </row>
    <row r="57" spans="1:91" s="7" customFormat="1" ht="16.5" customHeight="1" x14ac:dyDescent="0.2">
      <c r="A57" s="73" t="s">
        <v>78</v>
      </c>
      <c r="B57" s="74"/>
      <c r="C57" s="75"/>
      <c r="D57" s="443" t="s">
        <v>88</v>
      </c>
      <c r="E57" s="443"/>
      <c r="F57" s="443"/>
      <c r="G57" s="443"/>
      <c r="H57" s="443"/>
      <c r="I57" s="76"/>
      <c r="J57" s="443" t="s">
        <v>89</v>
      </c>
      <c r="K57" s="443"/>
      <c r="L57" s="443"/>
      <c r="M57" s="443"/>
      <c r="N57" s="443"/>
      <c r="O57" s="443"/>
      <c r="P57" s="443"/>
      <c r="Q57" s="443"/>
      <c r="R57" s="443"/>
      <c r="S57" s="443"/>
      <c r="T57" s="443"/>
      <c r="U57" s="443"/>
      <c r="V57" s="443"/>
      <c r="W57" s="443"/>
      <c r="X57" s="443"/>
      <c r="Y57" s="443"/>
      <c r="Z57" s="443"/>
      <c r="AA57" s="443"/>
      <c r="AB57" s="443"/>
      <c r="AC57" s="443"/>
      <c r="AD57" s="443"/>
      <c r="AE57" s="443"/>
      <c r="AF57" s="443"/>
      <c r="AG57" s="444">
        <f>'04 - Atypické vybavení'!J30</f>
        <v>0</v>
      </c>
      <c r="AH57" s="445"/>
      <c r="AI57" s="445"/>
      <c r="AJ57" s="445"/>
      <c r="AK57" s="445"/>
      <c r="AL57" s="445"/>
      <c r="AM57" s="445"/>
      <c r="AN57" s="444">
        <f t="shared" si="0"/>
        <v>0</v>
      </c>
      <c r="AO57" s="445"/>
      <c r="AP57" s="445"/>
      <c r="AQ57" s="77" t="s">
        <v>81</v>
      </c>
      <c r="AR57" s="74"/>
      <c r="AS57" s="78">
        <v>0</v>
      </c>
      <c r="AT57" s="79">
        <f t="shared" si="1"/>
        <v>0</v>
      </c>
      <c r="AU57" s="80">
        <f>'04 - Atypické vybavení'!P80</f>
        <v>0</v>
      </c>
      <c r="AV57" s="79">
        <f>'04 - Atypické vybavení'!J33</f>
        <v>0</v>
      </c>
      <c r="AW57" s="79">
        <f>'04 - Atypické vybavení'!J34</f>
        <v>0</v>
      </c>
      <c r="AX57" s="79">
        <f>'04 - Atypické vybavení'!J35</f>
        <v>0</v>
      </c>
      <c r="AY57" s="79">
        <f>'04 - Atypické vybavení'!J36</f>
        <v>0</v>
      </c>
      <c r="AZ57" s="79">
        <f>'04 - Atypické vybavení'!F33</f>
        <v>0</v>
      </c>
      <c r="BA57" s="79">
        <f>'04 - Atypické vybavení'!F34</f>
        <v>0</v>
      </c>
      <c r="BB57" s="79">
        <f>'04 - Atypické vybavení'!F35</f>
        <v>0</v>
      </c>
      <c r="BC57" s="79">
        <f>'04 - Atypické vybavení'!F36</f>
        <v>0</v>
      </c>
      <c r="BD57" s="81">
        <f>'04 - Atypické vybavení'!F37</f>
        <v>0</v>
      </c>
      <c r="BT57" s="82" t="s">
        <v>82</v>
      </c>
      <c r="BV57" s="82" t="s">
        <v>76</v>
      </c>
      <c r="BW57" s="82" t="s">
        <v>90</v>
      </c>
      <c r="BX57" s="82" t="s">
        <v>5</v>
      </c>
      <c r="CL57" s="82" t="s">
        <v>3</v>
      </c>
      <c r="CM57" s="82" t="s">
        <v>84</v>
      </c>
    </row>
    <row r="58" spans="1:91" s="7" customFormat="1" ht="16.5" customHeight="1" x14ac:dyDescent="0.2">
      <c r="A58" s="73" t="s">
        <v>78</v>
      </c>
      <c r="B58" s="74"/>
      <c r="C58" s="75"/>
      <c r="D58" s="443" t="s">
        <v>91</v>
      </c>
      <c r="E58" s="443"/>
      <c r="F58" s="443"/>
      <c r="G58" s="443"/>
      <c r="H58" s="443"/>
      <c r="I58" s="76"/>
      <c r="J58" s="443" t="s">
        <v>92</v>
      </c>
      <c r="K58" s="443"/>
      <c r="L58" s="443"/>
      <c r="M58" s="443"/>
      <c r="N58" s="443"/>
      <c r="O58" s="443"/>
      <c r="P58" s="443"/>
      <c r="Q58" s="443"/>
      <c r="R58" s="443"/>
      <c r="S58" s="443"/>
      <c r="T58" s="443"/>
      <c r="U58" s="443"/>
      <c r="V58" s="443"/>
      <c r="W58" s="443"/>
      <c r="X58" s="443"/>
      <c r="Y58" s="443"/>
      <c r="Z58" s="443"/>
      <c r="AA58" s="443"/>
      <c r="AB58" s="443"/>
      <c r="AC58" s="443"/>
      <c r="AD58" s="443"/>
      <c r="AE58" s="443"/>
      <c r="AF58" s="443"/>
      <c r="AG58" s="444">
        <f>'05 - Elektroinstalace'!J30</f>
        <v>0</v>
      </c>
      <c r="AH58" s="445"/>
      <c r="AI58" s="445"/>
      <c r="AJ58" s="445"/>
      <c r="AK58" s="445"/>
      <c r="AL58" s="445"/>
      <c r="AM58" s="445"/>
      <c r="AN58" s="444">
        <f t="shared" si="0"/>
        <v>0</v>
      </c>
      <c r="AO58" s="445"/>
      <c r="AP58" s="445"/>
      <c r="AQ58" s="77" t="s">
        <v>81</v>
      </c>
      <c r="AR58" s="74"/>
      <c r="AS58" s="78">
        <v>0</v>
      </c>
      <c r="AT58" s="79">
        <f t="shared" si="1"/>
        <v>0</v>
      </c>
      <c r="AU58" s="80" t="e">
        <f>'05 - Elektroinstalace'!P86</f>
        <v>#REF!</v>
      </c>
      <c r="AV58" s="79">
        <f>'05 - Elektroinstalace'!J33</f>
        <v>0</v>
      </c>
      <c r="AW58" s="79">
        <f>'05 - Elektroinstalace'!J34</f>
        <v>0</v>
      </c>
      <c r="AX58" s="79">
        <f>'05 - Elektroinstalace'!J35</f>
        <v>0</v>
      </c>
      <c r="AY58" s="79">
        <f>'05 - Elektroinstalace'!J36</f>
        <v>0</v>
      </c>
      <c r="AZ58" s="79">
        <f>'05 - Elektroinstalace'!F33</f>
        <v>0</v>
      </c>
      <c r="BA58" s="79">
        <f>'05 - Elektroinstalace'!F34</f>
        <v>0</v>
      </c>
      <c r="BB58" s="79">
        <f>'05 - Elektroinstalace'!F35</f>
        <v>0</v>
      </c>
      <c r="BC58" s="79">
        <f>'05 - Elektroinstalace'!F36</f>
        <v>0</v>
      </c>
      <c r="BD58" s="81">
        <f>'05 - Elektroinstalace'!F37</f>
        <v>0</v>
      </c>
      <c r="BT58" s="82" t="s">
        <v>82</v>
      </c>
      <c r="BV58" s="82" t="s">
        <v>76</v>
      </c>
      <c r="BW58" s="82" t="s">
        <v>93</v>
      </c>
      <c r="BX58" s="82" t="s">
        <v>5</v>
      </c>
      <c r="CL58" s="82" t="s">
        <v>3</v>
      </c>
      <c r="CM58" s="82" t="s">
        <v>84</v>
      </c>
    </row>
    <row r="59" spans="1:91" s="7" customFormat="1" ht="16.5" customHeight="1" x14ac:dyDescent="0.2">
      <c r="A59" s="73" t="s">
        <v>78</v>
      </c>
      <c r="B59" s="74"/>
      <c r="C59" s="75"/>
      <c r="D59" s="443" t="s">
        <v>94</v>
      </c>
      <c r="E59" s="443"/>
      <c r="F59" s="443"/>
      <c r="G59" s="443"/>
      <c r="H59" s="443"/>
      <c r="I59" s="76"/>
      <c r="J59" s="443" t="s">
        <v>95</v>
      </c>
      <c r="K59" s="443"/>
      <c r="L59" s="443"/>
      <c r="M59" s="443"/>
      <c r="N59" s="443"/>
      <c r="O59" s="443"/>
      <c r="P59" s="443"/>
      <c r="Q59" s="443"/>
      <c r="R59" s="443"/>
      <c r="S59" s="443"/>
      <c r="T59" s="443"/>
      <c r="U59" s="443"/>
      <c r="V59" s="443"/>
      <c r="W59" s="443"/>
      <c r="X59" s="443"/>
      <c r="Y59" s="443"/>
      <c r="Z59" s="443"/>
      <c r="AA59" s="443"/>
      <c r="AB59" s="443"/>
      <c r="AC59" s="443"/>
      <c r="AD59" s="443"/>
      <c r="AE59" s="443"/>
      <c r="AF59" s="443"/>
      <c r="AG59" s="444">
        <f>'07 - Všeobecné konstrukce...'!J30</f>
        <v>0</v>
      </c>
      <c r="AH59" s="445"/>
      <c r="AI59" s="445"/>
      <c r="AJ59" s="445"/>
      <c r="AK59" s="445"/>
      <c r="AL59" s="445"/>
      <c r="AM59" s="445"/>
      <c r="AN59" s="444">
        <f t="shared" si="0"/>
        <v>0</v>
      </c>
      <c r="AO59" s="445"/>
      <c r="AP59" s="445"/>
      <c r="AQ59" s="77" t="s">
        <v>81</v>
      </c>
      <c r="AR59" s="74"/>
      <c r="AS59" s="83">
        <v>0</v>
      </c>
      <c r="AT59" s="84">
        <f t="shared" si="1"/>
        <v>0</v>
      </c>
      <c r="AU59" s="85">
        <f>'07 - Všeobecné konstrukce...'!P80</f>
        <v>0</v>
      </c>
      <c r="AV59" s="84">
        <f>'07 - Všeobecné konstrukce...'!J33</f>
        <v>0</v>
      </c>
      <c r="AW59" s="84">
        <f>'07 - Všeobecné konstrukce...'!J34</f>
        <v>0</v>
      </c>
      <c r="AX59" s="84">
        <f>'07 - Všeobecné konstrukce...'!J35</f>
        <v>0</v>
      </c>
      <c r="AY59" s="84">
        <f>'07 - Všeobecné konstrukce...'!J36</f>
        <v>0</v>
      </c>
      <c r="AZ59" s="84">
        <f>'07 - Všeobecné konstrukce...'!F33</f>
        <v>0</v>
      </c>
      <c r="BA59" s="84">
        <f>'07 - Všeobecné konstrukce...'!F34</f>
        <v>0</v>
      </c>
      <c r="BB59" s="84">
        <f>'07 - Všeobecné konstrukce...'!F35</f>
        <v>0</v>
      </c>
      <c r="BC59" s="84">
        <f>'07 - Všeobecné konstrukce...'!F36</f>
        <v>0</v>
      </c>
      <c r="BD59" s="86">
        <f>'07 - Všeobecné konstrukce...'!F37</f>
        <v>0</v>
      </c>
      <c r="BT59" s="82" t="s">
        <v>82</v>
      </c>
      <c r="BV59" s="82" t="s">
        <v>76</v>
      </c>
      <c r="BW59" s="82" t="s">
        <v>96</v>
      </c>
      <c r="BX59" s="82" t="s">
        <v>5</v>
      </c>
      <c r="CL59" s="82" t="s">
        <v>3</v>
      </c>
      <c r="CM59" s="82" t="s">
        <v>84</v>
      </c>
    </row>
    <row r="60" spans="1:91" s="2" customFormat="1" ht="30" customHeight="1" x14ac:dyDescent="0.2">
      <c r="A60" s="31"/>
      <c r="B60" s="32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2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</row>
    <row r="61" spans="1:91" s="2" customFormat="1" ht="6.95" customHeight="1" x14ac:dyDescent="0.2">
      <c r="A61" s="31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32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</row>
  </sheetData>
  <sheetProtection algorithmName="SHA-512" hashValue="ap3qapI8yCyVglOyLzTRycGpFOC9e0XTCqCRX6Tw3eLOwkW+jkNucVXcgfFoIwMGrkv6D9P2Teiz8YGGVegNFw==" saltValue="S/F5UQSW2NUKaRAjyUTFHA==" spinCount="100000" sheet="1" objects="1" scenarios="1"/>
  <mergeCells count="58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59:AP59"/>
    <mergeCell ref="AG59:AM59"/>
    <mergeCell ref="AN57:AP57"/>
    <mergeCell ref="AN52:AP52"/>
    <mergeCell ref="AN55:AP55"/>
    <mergeCell ref="L45:AO45"/>
    <mergeCell ref="AM47:AN47"/>
    <mergeCell ref="AM49:AP49"/>
    <mergeCell ref="D59:H59"/>
    <mergeCell ref="J59:AF59"/>
    <mergeCell ref="AG54:AM54"/>
    <mergeCell ref="AN54:AP54"/>
    <mergeCell ref="AN58:AP58"/>
    <mergeCell ref="AG58:AM58"/>
    <mergeCell ref="D58:H58"/>
    <mergeCell ref="J58:AF58"/>
    <mergeCell ref="J56:AF56"/>
    <mergeCell ref="D56:H56"/>
    <mergeCell ref="AG56:AM56"/>
    <mergeCell ref="AN56:AP56"/>
    <mergeCell ref="AS49:AT51"/>
    <mergeCell ref="AM50:AP50"/>
    <mergeCell ref="D57:H57"/>
    <mergeCell ref="J57:AF57"/>
    <mergeCell ref="AG57:AM57"/>
    <mergeCell ref="C52:G52"/>
    <mergeCell ref="AG52:AM52"/>
    <mergeCell ref="I52:AF52"/>
    <mergeCell ref="D55:H55"/>
    <mergeCell ref="AG55:AM55"/>
    <mergeCell ref="J55:AF55"/>
  </mergeCells>
  <hyperlinks>
    <hyperlink ref="A55" location="'01 - Architektonicko stav...'!C2" display="/"/>
    <hyperlink ref="A56" location="'03 - Typové vybavení'!C2" display="/"/>
    <hyperlink ref="A57" location="'04 - Atypické vybavení'!C2" display="/"/>
    <hyperlink ref="A58" location="'05 - Elektroinstalace'!C2" display="/"/>
    <hyperlink ref="A59" location="'07 - Všeobecné konstrukce...'!C2" display="/"/>
  </hyperlink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732"/>
  <sheetViews>
    <sheetView showGridLines="0" topLeftCell="A82" zoomScaleNormal="100" workbookViewId="0">
      <selection activeCell="AA107" sqref="AA107"/>
    </sheetView>
  </sheetViews>
  <sheetFormatPr defaultRowHeight="11.25" x14ac:dyDescent="0.2"/>
  <cols>
    <col min="1" max="1" width="8.33203125" style="263" customWidth="1"/>
    <col min="2" max="2" width="1.1640625" style="263" customWidth="1"/>
    <col min="3" max="3" width="4.1640625" style="406" customWidth="1"/>
    <col min="4" max="4" width="4.33203125" style="263" customWidth="1"/>
    <col min="5" max="5" width="17.1640625" style="263" customWidth="1"/>
    <col min="6" max="6" width="100.83203125" style="263" customWidth="1"/>
    <col min="7" max="7" width="7.5" style="263" customWidth="1"/>
    <col min="8" max="8" width="14" style="263" customWidth="1"/>
    <col min="9" max="9" width="15.83203125" style="263" customWidth="1"/>
    <col min="10" max="11" width="22.33203125" style="263" customWidth="1"/>
    <col min="12" max="12" width="9.33203125" style="263" customWidth="1"/>
    <col min="13" max="13" width="10.83203125" style="263" hidden="1" customWidth="1"/>
    <col min="14" max="14" width="9.33203125" style="263" hidden="1"/>
    <col min="15" max="20" width="14.1640625" style="263" hidden="1" customWidth="1"/>
    <col min="21" max="21" width="16.33203125" style="263" hidden="1" customWidth="1"/>
    <col min="22" max="22" width="12.33203125" style="263" customWidth="1"/>
    <col min="23" max="23" width="16.33203125" style="263" customWidth="1"/>
    <col min="24" max="24" width="12.33203125" style="263" customWidth="1"/>
    <col min="25" max="25" width="15" style="263" customWidth="1"/>
    <col min="26" max="26" width="11" style="263" customWidth="1"/>
    <col min="27" max="27" width="15" style="263" customWidth="1"/>
    <col min="28" max="28" width="16.33203125" style="263" customWidth="1"/>
    <col min="29" max="29" width="11" style="263" customWidth="1"/>
    <col min="30" max="30" width="15" style="263" customWidth="1"/>
    <col min="31" max="31" width="16.33203125" style="263" customWidth="1"/>
    <col min="32" max="43" width="9.33203125" style="263"/>
    <col min="44" max="65" width="9.33203125" style="263" hidden="1"/>
    <col min="66" max="16384" width="9.33203125" style="263"/>
  </cols>
  <sheetData>
    <row r="2" spans="1:46" ht="36.950000000000003" customHeight="1" x14ac:dyDescent="0.2">
      <c r="L2" s="479" t="s">
        <v>6</v>
      </c>
      <c r="M2" s="480"/>
      <c r="N2" s="480"/>
      <c r="O2" s="480"/>
      <c r="P2" s="480"/>
      <c r="Q2" s="480"/>
      <c r="R2" s="480"/>
      <c r="S2" s="480"/>
      <c r="T2" s="480"/>
      <c r="U2" s="480"/>
      <c r="V2" s="480"/>
      <c r="AT2" s="264" t="s">
        <v>83</v>
      </c>
    </row>
    <row r="3" spans="1:46" ht="6.95" customHeight="1" x14ac:dyDescent="0.2">
      <c r="B3" s="265"/>
      <c r="C3" s="407"/>
      <c r="D3" s="266"/>
      <c r="E3" s="266"/>
      <c r="F3" s="266"/>
      <c r="G3" s="266"/>
      <c r="H3" s="266"/>
      <c r="I3" s="266"/>
      <c r="J3" s="266"/>
      <c r="K3" s="266"/>
      <c r="L3" s="267"/>
      <c r="AT3" s="264" t="s">
        <v>84</v>
      </c>
    </row>
    <row r="4" spans="1:46" ht="24.95" customHeight="1" x14ac:dyDescent="0.2">
      <c r="B4" s="267"/>
      <c r="D4" s="268" t="s">
        <v>97</v>
      </c>
      <c r="L4" s="267"/>
      <c r="M4" s="269" t="s">
        <v>11</v>
      </c>
      <c r="AT4" s="264" t="s">
        <v>4</v>
      </c>
    </row>
    <row r="5" spans="1:46" ht="6.95" customHeight="1" x14ac:dyDescent="0.2">
      <c r="B5" s="267"/>
      <c r="L5" s="267"/>
    </row>
    <row r="6" spans="1:46" ht="12" customHeight="1" x14ac:dyDescent="0.2">
      <c r="B6" s="267"/>
      <c r="D6" s="270" t="s">
        <v>17</v>
      </c>
      <c r="L6" s="267"/>
    </row>
    <row r="7" spans="1:46" ht="16.5" customHeight="1" x14ac:dyDescent="0.2">
      <c r="B7" s="267"/>
      <c r="E7" s="477" t="str">
        <f>'Rekapitulace stavby'!K6</f>
        <v>Turistické informační centrum v Opavě - rekonstrukce interiéru</v>
      </c>
      <c r="F7" s="478"/>
      <c r="G7" s="478"/>
      <c r="H7" s="478"/>
      <c r="L7" s="267"/>
    </row>
    <row r="8" spans="1:46" s="274" customFormat="1" ht="12" customHeight="1" x14ac:dyDescent="0.2">
      <c r="A8" s="271"/>
      <c r="B8" s="272"/>
      <c r="C8" s="408"/>
      <c r="D8" s="270" t="s">
        <v>98</v>
      </c>
      <c r="E8" s="271"/>
      <c r="F8" s="271"/>
      <c r="G8" s="271"/>
      <c r="H8" s="271"/>
      <c r="I8" s="271"/>
      <c r="J8" s="271"/>
      <c r="K8" s="271"/>
      <c r="L8" s="273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</row>
    <row r="9" spans="1:46" s="274" customFormat="1" ht="16.5" customHeight="1" x14ac:dyDescent="0.2">
      <c r="A9" s="271"/>
      <c r="B9" s="272"/>
      <c r="C9" s="408"/>
      <c r="D9" s="271"/>
      <c r="E9" s="475" t="s">
        <v>99</v>
      </c>
      <c r="F9" s="476"/>
      <c r="G9" s="476"/>
      <c r="H9" s="476"/>
      <c r="I9" s="271"/>
      <c r="J9" s="271"/>
      <c r="K9" s="271"/>
      <c r="L9" s="273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</row>
    <row r="10" spans="1:46" s="274" customFormat="1" x14ac:dyDescent="0.2">
      <c r="A10" s="271"/>
      <c r="B10" s="272"/>
      <c r="C10" s="408"/>
      <c r="D10" s="271"/>
      <c r="E10" s="271"/>
      <c r="F10" s="271"/>
      <c r="G10" s="271"/>
      <c r="H10" s="271"/>
      <c r="I10" s="271"/>
      <c r="J10" s="271"/>
      <c r="K10" s="271"/>
      <c r="L10" s="273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</row>
    <row r="11" spans="1:46" s="274" customFormat="1" ht="12" customHeight="1" x14ac:dyDescent="0.2">
      <c r="A11" s="271"/>
      <c r="B11" s="272"/>
      <c r="C11" s="408"/>
      <c r="D11" s="270" t="s">
        <v>19</v>
      </c>
      <c r="E11" s="271"/>
      <c r="F11" s="275" t="s">
        <v>3</v>
      </c>
      <c r="G11" s="271"/>
      <c r="H11" s="271"/>
      <c r="I11" s="270" t="s">
        <v>20</v>
      </c>
      <c r="J11" s="275" t="s">
        <v>3</v>
      </c>
      <c r="K11" s="271"/>
      <c r="L11" s="273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</row>
    <row r="12" spans="1:46" s="274" customFormat="1" ht="12" customHeight="1" x14ac:dyDescent="0.2">
      <c r="A12" s="271"/>
      <c r="B12" s="272"/>
      <c r="C12" s="408"/>
      <c r="D12" s="270" t="s">
        <v>21</v>
      </c>
      <c r="E12" s="271"/>
      <c r="F12" s="275" t="s">
        <v>22</v>
      </c>
      <c r="G12" s="271"/>
      <c r="H12" s="271"/>
      <c r="I12" s="270" t="s">
        <v>23</v>
      </c>
      <c r="J12" s="276"/>
      <c r="K12" s="271"/>
      <c r="L12" s="273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</row>
    <row r="13" spans="1:46" s="274" customFormat="1" ht="10.9" customHeight="1" x14ac:dyDescent="0.2">
      <c r="A13" s="271"/>
      <c r="B13" s="272"/>
      <c r="C13" s="408"/>
      <c r="D13" s="271"/>
      <c r="E13" s="271"/>
      <c r="F13" s="271"/>
      <c r="G13" s="271"/>
      <c r="H13" s="271"/>
      <c r="I13" s="271"/>
      <c r="J13" s="271"/>
      <c r="K13" s="271"/>
      <c r="L13" s="273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</row>
    <row r="14" spans="1:46" s="274" customFormat="1" ht="12" customHeight="1" x14ac:dyDescent="0.2">
      <c r="A14" s="271"/>
      <c r="B14" s="272"/>
      <c r="C14" s="408"/>
      <c r="D14" s="270" t="s">
        <v>24</v>
      </c>
      <c r="E14" s="271"/>
      <c r="F14" s="271"/>
      <c r="G14" s="271"/>
      <c r="H14" s="271"/>
      <c r="I14" s="270" t="s">
        <v>25</v>
      </c>
      <c r="J14" s="275" t="s">
        <v>26</v>
      </c>
      <c r="K14" s="271"/>
      <c r="L14" s="273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</row>
    <row r="15" spans="1:46" s="274" customFormat="1" ht="18" customHeight="1" x14ac:dyDescent="0.2">
      <c r="A15" s="271"/>
      <c r="B15" s="272"/>
      <c r="C15" s="408"/>
      <c r="D15" s="271"/>
      <c r="E15" s="275" t="s">
        <v>27</v>
      </c>
      <c r="F15" s="271"/>
      <c r="G15" s="271"/>
      <c r="H15" s="271"/>
      <c r="I15" s="270" t="s">
        <v>28</v>
      </c>
      <c r="J15" s="275" t="s">
        <v>29</v>
      </c>
      <c r="K15" s="271"/>
      <c r="L15" s="273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</row>
    <row r="16" spans="1:46" s="274" customFormat="1" ht="6.95" customHeight="1" x14ac:dyDescent="0.2">
      <c r="A16" s="271"/>
      <c r="B16" s="272"/>
      <c r="C16" s="408"/>
      <c r="D16" s="271"/>
      <c r="E16" s="271"/>
      <c r="F16" s="271"/>
      <c r="G16" s="271"/>
      <c r="H16" s="271"/>
      <c r="I16" s="271"/>
      <c r="J16" s="271"/>
      <c r="K16" s="271"/>
      <c r="L16" s="273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</row>
    <row r="17" spans="1:31" s="274" customFormat="1" ht="12" customHeight="1" x14ac:dyDescent="0.2">
      <c r="A17" s="271"/>
      <c r="B17" s="272"/>
      <c r="C17" s="408"/>
      <c r="D17" s="270" t="s">
        <v>30</v>
      </c>
      <c r="E17" s="271"/>
      <c r="F17" s="271"/>
      <c r="G17" s="271"/>
      <c r="H17" s="271"/>
      <c r="I17" s="270" t="s">
        <v>25</v>
      </c>
      <c r="J17" s="262" t="str">
        <f>'Rekapitulace stavby'!AN13</f>
        <v>Vyplň údaj</v>
      </c>
      <c r="K17" s="271"/>
      <c r="L17" s="273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</row>
    <row r="18" spans="1:31" s="274" customFormat="1" ht="18" customHeight="1" x14ac:dyDescent="0.2">
      <c r="A18" s="271"/>
      <c r="B18" s="272"/>
      <c r="C18" s="408"/>
      <c r="D18" s="271"/>
      <c r="E18" s="472"/>
      <c r="F18" s="482"/>
      <c r="G18" s="482"/>
      <c r="H18" s="482"/>
      <c r="I18" s="270" t="s">
        <v>28</v>
      </c>
      <c r="J18" s="262" t="str">
        <f>'Rekapitulace stavby'!AN14</f>
        <v>Vyplň údaj</v>
      </c>
      <c r="K18" s="271"/>
      <c r="L18" s="273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</row>
    <row r="19" spans="1:31" s="274" customFormat="1" ht="6.95" customHeight="1" x14ac:dyDescent="0.2">
      <c r="A19" s="271"/>
      <c r="B19" s="272"/>
      <c r="C19" s="408"/>
      <c r="D19" s="271"/>
      <c r="E19" s="271"/>
      <c r="F19" s="271"/>
      <c r="G19" s="271"/>
      <c r="H19" s="271"/>
      <c r="I19" s="271"/>
      <c r="J19" s="271"/>
      <c r="K19" s="271"/>
      <c r="L19" s="273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</row>
    <row r="20" spans="1:31" s="274" customFormat="1" ht="12" customHeight="1" x14ac:dyDescent="0.2">
      <c r="A20" s="271"/>
      <c r="B20" s="272"/>
      <c r="C20" s="408"/>
      <c r="D20" s="270" t="s">
        <v>32</v>
      </c>
      <c r="E20" s="271"/>
      <c r="F20" s="271"/>
      <c r="G20" s="271"/>
      <c r="H20" s="271"/>
      <c r="I20" s="270" t="s">
        <v>25</v>
      </c>
      <c r="J20" s="275" t="s">
        <v>33</v>
      </c>
      <c r="K20" s="271"/>
      <c r="L20" s="273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</row>
    <row r="21" spans="1:31" s="274" customFormat="1" ht="18" customHeight="1" x14ac:dyDescent="0.2">
      <c r="A21" s="271"/>
      <c r="B21" s="272"/>
      <c r="C21" s="408"/>
      <c r="D21" s="271"/>
      <c r="E21" s="275" t="s">
        <v>34</v>
      </c>
      <c r="F21" s="271"/>
      <c r="G21" s="271"/>
      <c r="H21" s="271"/>
      <c r="I21" s="270" t="s">
        <v>28</v>
      </c>
      <c r="J21" s="275" t="s">
        <v>35</v>
      </c>
      <c r="K21" s="271"/>
      <c r="L21" s="273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</row>
    <row r="22" spans="1:31" s="274" customFormat="1" ht="6.95" customHeight="1" x14ac:dyDescent="0.2">
      <c r="A22" s="271"/>
      <c r="B22" s="272"/>
      <c r="C22" s="408"/>
      <c r="D22" s="271"/>
      <c r="E22" s="271"/>
      <c r="F22" s="271"/>
      <c r="G22" s="271"/>
      <c r="H22" s="271"/>
      <c r="I22" s="271"/>
      <c r="J22" s="271"/>
      <c r="K22" s="271"/>
      <c r="L22" s="273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</row>
    <row r="23" spans="1:31" s="274" customFormat="1" ht="12" customHeight="1" x14ac:dyDescent="0.2">
      <c r="A23" s="271"/>
      <c r="B23" s="272"/>
      <c r="C23" s="408"/>
      <c r="D23" s="270" t="s">
        <v>37</v>
      </c>
      <c r="E23" s="271"/>
      <c r="F23" s="271"/>
      <c r="G23" s="271"/>
      <c r="H23" s="271"/>
      <c r="I23" s="270" t="s">
        <v>25</v>
      </c>
      <c r="J23" s="275" t="str">
        <f>IF('Rekapitulace stavby'!AN19="","",'Rekapitulace stavby'!AN19)</f>
        <v/>
      </c>
      <c r="K23" s="271"/>
      <c r="L23" s="273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</row>
    <row r="24" spans="1:31" s="274" customFormat="1" ht="18" customHeight="1" x14ac:dyDescent="0.2">
      <c r="A24" s="271"/>
      <c r="B24" s="272"/>
      <c r="C24" s="408"/>
      <c r="D24" s="271"/>
      <c r="E24" s="275" t="str">
        <f>IF('Rekapitulace stavby'!E20="","",'Rekapitulace stavby'!E20)</f>
        <v xml:space="preserve"> </v>
      </c>
      <c r="F24" s="271"/>
      <c r="G24" s="271"/>
      <c r="H24" s="271"/>
      <c r="I24" s="270" t="s">
        <v>28</v>
      </c>
      <c r="J24" s="275" t="str">
        <f>IF('Rekapitulace stavby'!AN20="","",'Rekapitulace stavby'!AN20)</f>
        <v/>
      </c>
      <c r="K24" s="271"/>
      <c r="L24" s="273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</row>
    <row r="25" spans="1:31" s="274" customFormat="1" ht="6.95" customHeight="1" x14ac:dyDescent="0.2">
      <c r="A25" s="271"/>
      <c r="B25" s="272"/>
      <c r="C25" s="408"/>
      <c r="D25" s="271"/>
      <c r="E25" s="271"/>
      <c r="F25" s="271"/>
      <c r="G25" s="271"/>
      <c r="H25" s="271"/>
      <c r="I25" s="271"/>
      <c r="J25" s="271"/>
      <c r="K25" s="271"/>
      <c r="L25" s="273"/>
      <c r="S25" s="271"/>
      <c r="T25" s="271"/>
      <c r="U25" s="27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</row>
    <row r="26" spans="1:31" s="274" customFormat="1" ht="12" customHeight="1" x14ac:dyDescent="0.2">
      <c r="A26" s="271"/>
      <c r="B26" s="272"/>
      <c r="C26" s="408"/>
      <c r="D26" s="270" t="s">
        <v>38</v>
      </c>
      <c r="E26" s="271"/>
      <c r="F26" s="271"/>
      <c r="G26" s="271"/>
      <c r="H26" s="271"/>
      <c r="I26" s="271"/>
      <c r="J26" s="271"/>
      <c r="K26" s="271"/>
      <c r="L26" s="273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</row>
    <row r="27" spans="1:31" s="280" customFormat="1" ht="16.5" customHeight="1" x14ac:dyDescent="0.2">
      <c r="A27" s="277"/>
      <c r="B27" s="278"/>
      <c r="C27" s="409"/>
      <c r="D27" s="277"/>
      <c r="E27" s="483" t="s">
        <v>3</v>
      </c>
      <c r="F27" s="483"/>
      <c r="G27" s="483"/>
      <c r="H27" s="483"/>
      <c r="I27" s="277"/>
      <c r="J27" s="277"/>
      <c r="K27" s="277"/>
      <c r="L27" s="279"/>
      <c r="S27" s="277"/>
      <c r="T27" s="277"/>
      <c r="U27" s="277"/>
      <c r="V27" s="277"/>
      <c r="W27" s="277"/>
      <c r="X27" s="277"/>
      <c r="Y27" s="277"/>
      <c r="Z27" s="277"/>
      <c r="AA27" s="277"/>
      <c r="AB27" s="277"/>
      <c r="AC27" s="277"/>
      <c r="AD27" s="277"/>
      <c r="AE27" s="277"/>
    </row>
    <row r="28" spans="1:31" s="274" customFormat="1" ht="6.95" customHeight="1" x14ac:dyDescent="0.2">
      <c r="A28" s="271"/>
      <c r="B28" s="272"/>
      <c r="C28" s="408"/>
      <c r="D28" s="271"/>
      <c r="E28" s="271"/>
      <c r="F28" s="271"/>
      <c r="G28" s="271"/>
      <c r="H28" s="271"/>
      <c r="I28" s="271"/>
      <c r="J28" s="271"/>
      <c r="K28" s="271"/>
      <c r="L28" s="273"/>
      <c r="S28" s="271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1"/>
    </row>
    <row r="29" spans="1:31" s="274" customFormat="1" ht="6.95" customHeight="1" x14ac:dyDescent="0.2">
      <c r="A29" s="271"/>
      <c r="B29" s="272"/>
      <c r="C29" s="408"/>
      <c r="D29" s="281"/>
      <c r="E29" s="281"/>
      <c r="F29" s="281"/>
      <c r="G29" s="281"/>
      <c r="H29" s="281"/>
      <c r="I29" s="281"/>
      <c r="J29" s="281"/>
      <c r="K29" s="281"/>
      <c r="L29" s="273"/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</row>
    <row r="30" spans="1:31" s="274" customFormat="1" ht="25.35" customHeight="1" x14ac:dyDescent="0.2">
      <c r="A30" s="271"/>
      <c r="B30" s="272"/>
      <c r="C30" s="408"/>
      <c r="D30" s="282" t="s">
        <v>40</v>
      </c>
      <c r="E30" s="271"/>
      <c r="F30" s="271"/>
      <c r="G30" s="271"/>
      <c r="H30" s="271"/>
      <c r="I30" s="271"/>
      <c r="J30" s="283">
        <f>ROUND(J96, 2)</f>
        <v>0</v>
      </c>
      <c r="K30" s="271"/>
      <c r="L30" s="273"/>
      <c r="S30" s="271"/>
      <c r="T30" s="271"/>
      <c r="U30" s="271"/>
      <c r="V30" s="271"/>
      <c r="W30" s="271"/>
      <c r="X30" s="271"/>
      <c r="Y30" s="271"/>
      <c r="Z30" s="271"/>
      <c r="AA30" s="271"/>
      <c r="AB30" s="271"/>
      <c r="AC30" s="271"/>
      <c r="AD30" s="271"/>
      <c r="AE30" s="271"/>
    </row>
    <row r="31" spans="1:31" s="274" customFormat="1" ht="6.95" customHeight="1" x14ac:dyDescent="0.2">
      <c r="A31" s="271"/>
      <c r="B31" s="272"/>
      <c r="C31" s="408"/>
      <c r="D31" s="281"/>
      <c r="E31" s="281"/>
      <c r="F31" s="281"/>
      <c r="G31" s="281"/>
      <c r="H31" s="281"/>
      <c r="I31" s="281"/>
      <c r="J31" s="281"/>
      <c r="K31" s="281"/>
      <c r="L31" s="273"/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</row>
    <row r="32" spans="1:31" s="274" customFormat="1" ht="14.45" customHeight="1" x14ac:dyDescent="0.2">
      <c r="A32" s="271"/>
      <c r="B32" s="272"/>
      <c r="C32" s="408"/>
      <c r="D32" s="271"/>
      <c r="E32" s="271"/>
      <c r="F32" s="284" t="s">
        <v>42</v>
      </c>
      <c r="G32" s="271"/>
      <c r="H32" s="271"/>
      <c r="I32" s="284" t="s">
        <v>41</v>
      </c>
      <c r="J32" s="284" t="s">
        <v>43</v>
      </c>
      <c r="K32" s="271"/>
      <c r="L32" s="273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271"/>
      <c r="AD32" s="271"/>
      <c r="AE32" s="271"/>
    </row>
    <row r="33" spans="1:31" s="274" customFormat="1" ht="14.45" customHeight="1" x14ac:dyDescent="0.2">
      <c r="A33" s="271"/>
      <c r="B33" s="272"/>
      <c r="C33" s="408"/>
      <c r="D33" s="285" t="s">
        <v>44</v>
      </c>
      <c r="E33" s="270" t="s">
        <v>45</v>
      </c>
      <c r="F33" s="286">
        <f>ROUND((SUM(BE96:BE731)),  2)</f>
        <v>0</v>
      </c>
      <c r="G33" s="271"/>
      <c r="H33" s="271"/>
      <c r="I33" s="287">
        <v>0.21</v>
      </c>
      <c r="J33" s="286">
        <f>ROUND(((SUM(BE96:BE731))*I33),  2)</f>
        <v>0</v>
      </c>
      <c r="K33" s="271"/>
      <c r="L33" s="273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</row>
    <row r="34" spans="1:31" s="274" customFormat="1" ht="14.45" customHeight="1" x14ac:dyDescent="0.2">
      <c r="A34" s="271"/>
      <c r="B34" s="272"/>
      <c r="C34" s="408"/>
      <c r="D34" s="271"/>
      <c r="E34" s="270" t="s">
        <v>46</v>
      </c>
      <c r="F34" s="286">
        <f>ROUND((SUM(BF96:BF731)),  2)</f>
        <v>0</v>
      </c>
      <c r="G34" s="271"/>
      <c r="H34" s="271"/>
      <c r="I34" s="287">
        <v>0.15</v>
      </c>
      <c r="J34" s="286">
        <f>ROUND(((SUM(BF96:BF731))*I34),  2)</f>
        <v>0</v>
      </c>
      <c r="K34" s="271"/>
      <c r="L34" s="273"/>
      <c r="S34" s="271"/>
      <c r="T34" s="271"/>
      <c r="U34" s="271"/>
      <c r="V34" s="271"/>
      <c r="W34" s="271"/>
      <c r="X34" s="271"/>
      <c r="Y34" s="271"/>
      <c r="Z34" s="271"/>
      <c r="AA34" s="271"/>
      <c r="AB34" s="271"/>
      <c r="AC34" s="271"/>
      <c r="AD34" s="271"/>
      <c r="AE34" s="271"/>
    </row>
    <row r="35" spans="1:31" s="274" customFormat="1" ht="14.45" hidden="1" customHeight="1" x14ac:dyDescent="0.2">
      <c r="A35" s="271"/>
      <c r="B35" s="272"/>
      <c r="C35" s="408"/>
      <c r="D35" s="271"/>
      <c r="E35" s="270" t="s">
        <v>47</v>
      </c>
      <c r="F35" s="286">
        <f>ROUND((SUM(BG96:BG731)),  2)</f>
        <v>0</v>
      </c>
      <c r="G35" s="271"/>
      <c r="H35" s="271"/>
      <c r="I35" s="287">
        <v>0.21</v>
      </c>
      <c r="J35" s="286">
        <f>0</f>
        <v>0</v>
      </c>
      <c r="K35" s="271"/>
      <c r="L35" s="273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</row>
    <row r="36" spans="1:31" s="274" customFormat="1" ht="14.45" hidden="1" customHeight="1" x14ac:dyDescent="0.2">
      <c r="A36" s="271"/>
      <c r="B36" s="272"/>
      <c r="C36" s="408"/>
      <c r="D36" s="271"/>
      <c r="E36" s="270" t="s">
        <v>48</v>
      </c>
      <c r="F36" s="286">
        <f>ROUND((SUM(BH96:BH731)),  2)</f>
        <v>0</v>
      </c>
      <c r="G36" s="271"/>
      <c r="H36" s="271"/>
      <c r="I36" s="287">
        <v>0.15</v>
      </c>
      <c r="J36" s="286">
        <f>0</f>
        <v>0</v>
      </c>
      <c r="K36" s="271"/>
      <c r="L36" s="273"/>
      <c r="S36" s="271"/>
      <c r="T36" s="271"/>
      <c r="U36" s="271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</row>
    <row r="37" spans="1:31" s="274" customFormat="1" ht="14.45" hidden="1" customHeight="1" x14ac:dyDescent="0.2">
      <c r="A37" s="271"/>
      <c r="B37" s="272"/>
      <c r="C37" s="408"/>
      <c r="D37" s="271"/>
      <c r="E37" s="270" t="s">
        <v>49</v>
      </c>
      <c r="F37" s="286">
        <f>ROUND((SUM(BI96:BI731)),  2)</f>
        <v>0</v>
      </c>
      <c r="G37" s="271"/>
      <c r="H37" s="271"/>
      <c r="I37" s="287">
        <v>0</v>
      </c>
      <c r="J37" s="286">
        <f>0</f>
        <v>0</v>
      </c>
      <c r="K37" s="271"/>
      <c r="L37" s="273"/>
      <c r="S37" s="271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</row>
    <row r="38" spans="1:31" s="274" customFormat="1" ht="6.95" customHeight="1" x14ac:dyDescent="0.2">
      <c r="A38" s="271"/>
      <c r="B38" s="272"/>
      <c r="C38" s="408"/>
      <c r="D38" s="271"/>
      <c r="E38" s="271"/>
      <c r="F38" s="271"/>
      <c r="G38" s="271"/>
      <c r="H38" s="271"/>
      <c r="I38" s="271"/>
      <c r="J38" s="271"/>
      <c r="K38" s="271"/>
      <c r="L38" s="273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</row>
    <row r="39" spans="1:31" s="274" customFormat="1" ht="25.35" customHeight="1" x14ac:dyDescent="0.2">
      <c r="A39" s="271"/>
      <c r="B39" s="272"/>
      <c r="C39" s="408"/>
      <c r="D39" s="289" t="s">
        <v>50</v>
      </c>
      <c r="E39" s="290"/>
      <c r="F39" s="290"/>
      <c r="G39" s="291" t="s">
        <v>51</v>
      </c>
      <c r="H39" s="292" t="s">
        <v>52</v>
      </c>
      <c r="I39" s="290"/>
      <c r="J39" s="293">
        <f>SUM(J30:J37)</f>
        <v>0</v>
      </c>
      <c r="K39" s="294"/>
      <c r="L39" s="273"/>
      <c r="S39" s="271"/>
      <c r="T39" s="271"/>
      <c r="U39" s="271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</row>
    <row r="40" spans="1:31" s="274" customFormat="1" ht="14.45" customHeight="1" x14ac:dyDescent="0.2">
      <c r="A40" s="271"/>
      <c r="B40" s="295"/>
      <c r="C40" s="410"/>
      <c r="D40" s="296"/>
      <c r="E40" s="296"/>
      <c r="F40" s="296"/>
      <c r="G40" s="296"/>
      <c r="H40" s="296"/>
      <c r="I40" s="296"/>
      <c r="J40" s="296"/>
      <c r="K40" s="296"/>
      <c r="L40" s="273"/>
      <c r="S40" s="271"/>
      <c r="T40" s="271"/>
      <c r="U40" s="271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</row>
    <row r="44" spans="1:31" s="274" customFormat="1" ht="6.95" customHeight="1" x14ac:dyDescent="0.2">
      <c r="A44" s="271"/>
      <c r="B44" s="297"/>
      <c r="C44" s="411"/>
      <c r="D44" s="298"/>
      <c r="E44" s="298"/>
      <c r="F44" s="298"/>
      <c r="G44" s="298"/>
      <c r="H44" s="298"/>
      <c r="I44" s="298"/>
      <c r="J44" s="298"/>
      <c r="K44" s="298"/>
      <c r="L44" s="273"/>
      <c r="S44" s="271"/>
      <c r="T44" s="271"/>
      <c r="U44" s="271"/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</row>
    <row r="45" spans="1:31" s="274" customFormat="1" ht="24.95" customHeight="1" x14ac:dyDescent="0.2">
      <c r="A45" s="271"/>
      <c r="B45" s="272"/>
      <c r="C45" s="412" t="s">
        <v>100</v>
      </c>
      <c r="D45" s="271"/>
      <c r="E45" s="271"/>
      <c r="F45" s="271"/>
      <c r="G45" s="271"/>
      <c r="H45" s="271"/>
      <c r="I45" s="271"/>
      <c r="J45" s="271"/>
      <c r="K45" s="271"/>
      <c r="L45" s="273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</row>
    <row r="46" spans="1:31" s="274" customFormat="1" ht="6.95" customHeight="1" x14ac:dyDescent="0.2">
      <c r="A46" s="271"/>
      <c r="B46" s="272"/>
      <c r="C46" s="408"/>
      <c r="D46" s="271"/>
      <c r="E46" s="271"/>
      <c r="F46" s="271"/>
      <c r="G46" s="271"/>
      <c r="H46" s="271"/>
      <c r="I46" s="271"/>
      <c r="J46" s="271"/>
      <c r="K46" s="271"/>
      <c r="L46" s="273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</row>
    <row r="47" spans="1:31" s="274" customFormat="1" ht="12" customHeight="1" x14ac:dyDescent="0.2">
      <c r="A47" s="271"/>
      <c r="B47" s="272"/>
      <c r="C47" s="413" t="s">
        <v>17</v>
      </c>
      <c r="D47" s="271"/>
      <c r="E47" s="271"/>
      <c r="F47" s="271"/>
      <c r="G47" s="271"/>
      <c r="H47" s="271"/>
      <c r="I47" s="271"/>
      <c r="J47" s="271"/>
      <c r="K47" s="271"/>
      <c r="L47" s="273"/>
      <c r="S47" s="271"/>
      <c r="T47" s="271"/>
      <c r="U47" s="271"/>
      <c r="V47" s="271"/>
      <c r="W47" s="271"/>
      <c r="X47" s="271"/>
      <c r="Y47" s="271"/>
      <c r="Z47" s="271"/>
      <c r="AA47" s="271"/>
      <c r="AB47" s="271"/>
      <c r="AC47" s="271"/>
      <c r="AD47" s="271"/>
      <c r="AE47" s="271"/>
    </row>
    <row r="48" spans="1:31" s="274" customFormat="1" ht="16.5" customHeight="1" x14ac:dyDescent="0.2">
      <c r="A48" s="271"/>
      <c r="B48" s="272"/>
      <c r="C48" s="408"/>
      <c r="D48" s="271"/>
      <c r="E48" s="477" t="str">
        <f>E7</f>
        <v>Turistické informační centrum v Opavě - rekonstrukce interiéru</v>
      </c>
      <c r="F48" s="478"/>
      <c r="G48" s="478"/>
      <c r="H48" s="478"/>
      <c r="I48" s="271"/>
      <c r="J48" s="271"/>
      <c r="K48" s="271"/>
      <c r="L48" s="273"/>
      <c r="S48" s="271"/>
      <c r="T48" s="271"/>
      <c r="U48" s="271"/>
      <c r="V48" s="271"/>
      <c r="W48" s="271"/>
      <c r="X48" s="271"/>
      <c r="Y48" s="271"/>
      <c r="Z48" s="271"/>
      <c r="AA48" s="271"/>
      <c r="AB48" s="271"/>
      <c r="AC48" s="271"/>
      <c r="AD48" s="271"/>
      <c r="AE48" s="271"/>
    </row>
    <row r="49" spans="1:47" s="274" customFormat="1" ht="12" customHeight="1" x14ac:dyDescent="0.2">
      <c r="A49" s="271"/>
      <c r="B49" s="272"/>
      <c r="C49" s="413" t="s">
        <v>98</v>
      </c>
      <c r="D49" s="271"/>
      <c r="E49" s="271"/>
      <c r="F49" s="271"/>
      <c r="G49" s="271"/>
      <c r="H49" s="271"/>
      <c r="I49" s="271"/>
      <c r="J49" s="271"/>
      <c r="K49" s="271"/>
      <c r="L49" s="273"/>
      <c r="S49" s="271"/>
      <c r="T49" s="271"/>
      <c r="U49" s="271"/>
      <c r="V49" s="271"/>
      <c r="W49" s="271"/>
      <c r="X49" s="271"/>
      <c r="Y49" s="271"/>
      <c r="Z49" s="271"/>
      <c r="AA49" s="271"/>
      <c r="AB49" s="271"/>
      <c r="AC49" s="271"/>
      <c r="AD49" s="271"/>
      <c r="AE49" s="271"/>
    </row>
    <row r="50" spans="1:47" s="274" customFormat="1" ht="16.5" customHeight="1" x14ac:dyDescent="0.2">
      <c r="A50" s="271"/>
      <c r="B50" s="272"/>
      <c r="C50" s="408"/>
      <c r="D50" s="271"/>
      <c r="E50" s="475" t="str">
        <f>E9</f>
        <v>01 - Architektonicko stavební řešení</v>
      </c>
      <c r="F50" s="476"/>
      <c r="G50" s="476"/>
      <c r="H50" s="476"/>
      <c r="I50" s="271"/>
      <c r="J50" s="271"/>
      <c r="K50" s="271"/>
      <c r="L50" s="273"/>
      <c r="S50" s="271"/>
      <c r="T50" s="271"/>
      <c r="U50" s="271"/>
      <c r="V50" s="271"/>
      <c r="W50" s="271"/>
      <c r="X50" s="271"/>
      <c r="Y50" s="271"/>
      <c r="Z50" s="271"/>
      <c r="AA50" s="271"/>
      <c r="AB50" s="271"/>
      <c r="AC50" s="271"/>
      <c r="AD50" s="271"/>
      <c r="AE50" s="271"/>
    </row>
    <row r="51" spans="1:47" s="274" customFormat="1" ht="6.95" customHeight="1" x14ac:dyDescent="0.2">
      <c r="A51" s="271"/>
      <c r="B51" s="272"/>
      <c r="C51" s="408"/>
      <c r="D51" s="271"/>
      <c r="E51" s="271"/>
      <c r="F51" s="271"/>
      <c r="G51" s="271"/>
      <c r="H51" s="271"/>
      <c r="I51" s="271"/>
      <c r="J51" s="271"/>
      <c r="K51" s="271"/>
      <c r="L51" s="273"/>
      <c r="S51" s="271"/>
      <c r="T51" s="271"/>
      <c r="U51" s="271"/>
      <c r="V51" s="271"/>
      <c r="W51" s="271"/>
      <c r="X51" s="271"/>
      <c r="Y51" s="271"/>
      <c r="Z51" s="271"/>
      <c r="AA51" s="271"/>
      <c r="AB51" s="271"/>
      <c r="AC51" s="271"/>
      <c r="AD51" s="271"/>
      <c r="AE51" s="271"/>
    </row>
    <row r="52" spans="1:47" s="274" customFormat="1" ht="12" customHeight="1" x14ac:dyDescent="0.2">
      <c r="A52" s="271"/>
      <c r="B52" s="272"/>
      <c r="C52" s="413" t="s">
        <v>21</v>
      </c>
      <c r="D52" s="271"/>
      <c r="E52" s="271"/>
      <c r="F52" s="275" t="str">
        <f>F12</f>
        <v xml:space="preserve"> </v>
      </c>
      <c r="G52" s="271"/>
      <c r="H52" s="271"/>
      <c r="I52" s="270" t="s">
        <v>23</v>
      </c>
      <c r="J52" s="276" t="str">
        <f>IF(J12="","",J12)</f>
        <v/>
      </c>
      <c r="K52" s="271"/>
      <c r="L52" s="273"/>
      <c r="S52" s="271"/>
      <c r="T52" s="271"/>
      <c r="U52" s="271"/>
      <c r="V52" s="271"/>
      <c r="W52" s="271"/>
      <c r="X52" s="271"/>
      <c r="Y52" s="271"/>
      <c r="Z52" s="271"/>
      <c r="AA52" s="271"/>
      <c r="AB52" s="271"/>
      <c r="AC52" s="271"/>
      <c r="AD52" s="271"/>
      <c r="AE52" s="271"/>
    </row>
    <row r="53" spans="1:47" s="274" customFormat="1" ht="6.95" customHeight="1" x14ac:dyDescent="0.2">
      <c r="A53" s="271"/>
      <c r="B53" s="272"/>
      <c r="C53" s="408"/>
      <c r="D53" s="271"/>
      <c r="E53" s="271"/>
      <c r="F53" s="271"/>
      <c r="G53" s="271"/>
      <c r="H53" s="271"/>
      <c r="I53" s="271"/>
      <c r="J53" s="271"/>
      <c r="K53" s="271"/>
      <c r="L53" s="273"/>
      <c r="S53" s="271"/>
      <c r="T53" s="271"/>
      <c r="U53" s="271"/>
      <c r="V53" s="271"/>
      <c r="W53" s="271"/>
      <c r="X53" s="271"/>
      <c r="Y53" s="271"/>
      <c r="Z53" s="271"/>
      <c r="AA53" s="271"/>
      <c r="AB53" s="271"/>
      <c r="AC53" s="271"/>
      <c r="AD53" s="271"/>
      <c r="AE53" s="271"/>
    </row>
    <row r="54" spans="1:47" s="274" customFormat="1" ht="40.15" customHeight="1" x14ac:dyDescent="0.2">
      <c r="A54" s="271"/>
      <c r="B54" s="272"/>
      <c r="C54" s="413" t="s">
        <v>24</v>
      </c>
      <c r="D54" s="271"/>
      <c r="E54" s="271"/>
      <c r="F54" s="275" t="str">
        <f>E15</f>
        <v>Statutární město Opava,Horní náměstí 382/69</v>
      </c>
      <c r="G54" s="271"/>
      <c r="H54" s="271"/>
      <c r="I54" s="270" t="s">
        <v>32</v>
      </c>
      <c r="J54" s="299" t="str">
        <f>E21</f>
        <v>nodum atelier,s.r.o.,Nádražní 49,739 91 Jablunkov</v>
      </c>
      <c r="K54" s="271"/>
      <c r="L54" s="273"/>
      <c r="S54" s="271"/>
      <c r="T54" s="271"/>
      <c r="U54" s="271"/>
      <c r="V54" s="271"/>
      <c r="W54" s="271"/>
      <c r="X54" s="271"/>
      <c r="Y54" s="271"/>
      <c r="Z54" s="271"/>
      <c r="AA54" s="271"/>
      <c r="AB54" s="271"/>
      <c r="AC54" s="271"/>
      <c r="AD54" s="271"/>
      <c r="AE54" s="271"/>
    </row>
    <row r="55" spans="1:47" s="274" customFormat="1" ht="15.2" customHeight="1" x14ac:dyDescent="0.2">
      <c r="A55" s="271"/>
      <c r="B55" s="272"/>
      <c r="C55" s="413" t="s">
        <v>30</v>
      </c>
      <c r="D55" s="271"/>
      <c r="E55" s="271"/>
      <c r="F55" s="275" t="str">
        <f>IF(E18="","",E18)</f>
        <v/>
      </c>
      <c r="G55" s="271"/>
      <c r="H55" s="271"/>
      <c r="I55" s="270" t="s">
        <v>37</v>
      </c>
      <c r="J55" s="299" t="str">
        <f>E24</f>
        <v xml:space="preserve"> </v>
      </c>
      <c r="K55" s="271"/>
      <c r="L55" s="273"/>
      <c r="S55" s="271"/>
      <c r="T55" s="271"/>
      <c r="U55" s="271"/>
      <c r="V55" s="271"/>
      <c r="W55" s="271"/>
      <c r="X55" s="271"/>
      <c r="Y55" s="271"/>
      <c r="Z55" s="271"/>
      <c r="AA55" s="271"/>
      <c r="AB55" s="271"/>
      <c r="AC55" s="271"/>
      <c r="AD55" s="271"/>
      <c r="AE55" s="271"/>
    </row>
    <row r="56" spans="1:47" s="274" customFormat="1" ht="10.35" customHeight="1" x14ac:dyDescent="0.2">
      <c r="A56" s="271"/>
      <c r="B56" s="272"/>
      <c r="C56" s="408"/>
      <c r="D56" s="271"/>
      <c r="E56" s="271"/>
      <c r="F56" s="271"/>
      <c r="G56" s="271"/>
      <c r="H56" s="271"/>
      <c r="I56" s="271"/>
      <c r="J56" s="271"/>
      <c r="K56" s="271"/>
      <c r="L56" s="273"/>
      <c r="S56" s="271"/>
      <c r="T56" s="271"/>
      <c r="U56" s="271"/>
      <c r="V56" s="271"/>
      <c r="W56" s="271"/>
      <c r="X56" s="271"/>
      <c r="Y56" s="271"/>
      <c r="Z56" s="271"/>
      <c r="AA56" s="271"/>
      <c r="AB56" s="271"/>
      <c r="AC56" s="271"/>
      <c r="AD56" s="271"/>
      <c r="AE56" s="271"/>
    </row>
    <row r="57" spans="1:47" s="274" customFormat="1" ht="29.25" customHeight="1" x14ac:dyDescent="0.2">
      <c r="A57" s="271"/>
      <c r="B57" s="272"/>
      <c r="C57" s="414" t="s">
        <v>101</v>
      </c>
      <c r="D57" s="288"/>
      <c r="E57" s="288"/>
      <c r="F57" s="288"/>
      <c r="G57" s="288"/>
      <c r="H57" s="288"/>
      <c r="I57" s="288"/>
      <c r="J57" s="301" t="s">
        <v>102</v>
      </c>
      <c r="K57" s="288"/>
      <c r="L57" s="273"/>
      <c r="S57" s="271"/>
      <c r="T57" s="271"/>
      <c r="U57" s="271"/>
      <c r="V57" s="271"/>
      <c r="W57" s="271"/>
      <c r="X57" s="271"/>
      <c r="Y57" s="271"/>
      <c r="Z57" s="271"/>
      <c r="AA57" s="271"/>
      <c r="AB57" s="271"/>
      <c r="AC57" s="271"/>
      <c r="AD57" s="271"/>
      <c r="AE57" s="271"/>
    </row>
    <row r="58" spans="1:47" s="274" customFormat="1" ht="10.35" customHeight="1" x14ac:dyDescent="0.2">
      <c r="A58" s="271"/>
      <c r="B58" s="272"/>
      <c r="C58" s="408"/>
      <c r="D58" s="271"/>
      <c r="E58" s="271"/>
      <c r="F58" s="271"/>
      <c r="G58" s="271"/>
      <c r="H58" s="271"/>
      <c r="I58" s="271"/>
      <c r="J58" s="271"/>
      <c r="K58" s="271"/>
      <c r="L58" s="273"/>
      <c r="S58" s="271"/>
      <c r="T58" s="271"/>
      <c r="U58" s="271"/>
      <c r="V58" s="271"/>
      <c r="W58" s="271"/>
      <c r="X58" s="271"/>
      <c r="Y58" s="271"/>
      <c r="Z58" s="271"/>
      <c r="AA58" s="271"/>
      <c r="AB58" s="271"/>
      <c r="AC58" s="271"/>
      <c r="AD58" s="271"/>
      <c r="AE58" s="271"/>
    </row>
    <row r="59" spans="1:47" s="274" customFormat="1" ht="22.9" customHeight="1" x14ac:dyDescent="0.2">
      <c r="A59" s="271"/>
      <c r="B59" s="272"/>
      <c r="C59" s="415" t="s">
        <v>72</v>
      </c>
      <c r="D59" s="271"/>
      <c r="E59" s="271"/>
      <c r="F59" s="271"/>
      <c r="G59" s="271"/>
      <c r="H59" s="271"/>
      <c r="I59" s="271"/>
      <c r="J59" s="283">
        <f>J96</f>
        <v>0</v>
      </c>
      <c r="K59" s="271"/>
      <c r="L59" s="273"/>
      <c r="S59" s="271"/>
      <c r="T59" s="271"/>
      <c r="U59" s="271"/>
      <c r="V59" s="271"/>
      <c r="W59" s="271"/>
      <c r="X59" s="271"/>
      <c r="Y59" s="271"/>
      <c r="Z59" s="271"/>
      <c r="AA59" s="271"/>
      <c r="AB59" s="271"/>
      <c r="AC59" s="271"/>
      <c r="AD59" s="271"/>
      <c r="AE59" s="271"/>
      <c r="AU59" s="264" t="s">
        <v>103</v>
      </c>
    </row>
    <row r="60" spans="1:47" s="303" customFormat="1" ht="24.95" customHeight="1" x14ac:dyDescent="0.2">
      <c r="B60" s="304"/>
      <c r="C60" s="416"/>
      <c r="D60" s="305" t="s">
        <v>104</v>
      </c>
      <c r="E60" s="306"/>
      <c r="F60" s="306"/>
      <c r="G60" s="306"/>
      <c r="H60" s="306"/>
      <c r="I60" s="306"/>
      <c r="J60" s="307">
        <f>J97</f>
        <v>0</v>
      </c>
      <c r="L60" s="304"/>
    </row>
    <row r="61" spans="1:47" s="308" customFormat="1" ht="19.899999999999999" customHeight="1" x14ac:dyDescent="0.2">
      <c r="B61" s="309"/>
      <c r="C61" s="417"/>
      <c r="D61" s="310" t="s">
        <v>105</v>
      </c>
      <c r="E61" s="311"/>
      <c r="F61" s="311"/>
      <c r="G61" s="311"/>
      <c r="H61" s="311"/>
      <c r="I61" s="311"/>
      <c r="J61" s="312">
        <f>J98</f>
        <v>0</v>
      </c>
      <c r="L61" s="309"/>
    </row>
    <row r="62" spans="1:47" s="308" customFormat="1" ht="19.899999999999999" customHeight="1" x14ac:dyDescent="0.2">
      <c r="B62" s="309"/>
      <c r="C62" s="417"/>
      <c r="D62" s="310" t="s">
        <v>106</v>
      </c>
      <c r="E62" s="311"/>
      <c r="F62" s="311"/>
      <c r="G62" s="311"/>
      <c r="H62" s="311"/>
      <c r="I62" s="311"/>
      <c r="J62" s="312">
        <f>J166</f>
        <v>0</v>
      </c>
      <c r="L62" s="309"/>
    </row>
    <row r="63" spans="1:47" s="308" customFormat="1" ht="19.899999999999999" customHeight="1" x14ac:dyDescent="0.2">
      <c r="B63" s="309"/>
      <c r="C63" s="417"/>
      <c r="D63" s="310" t="s">
        <v>107</v>
      </c>
      <c r="E63" s="311"/>
      <c r="F63" s="311"/>
      <c r="G63" s="311"/>
      <c r="H63" s="311"/>
      <c r="I63" s="311"/>
      <c r="J63" s="312">
        <f>J214</f>
        <v>0</v>
      </c>
      <c r="L63" s="309"/>
    </row>
    <row r="64" spans="1:47" s="308" customFormat="1" ht="19.899999999999999" customHeight="1" x14ac:dyDescent="0.2">
      <c r="B64" s="309"/>
      <c r="C64" s="417"/>
      <c r="D64" s="310" t="s">
        <v>108</v>
      </c>
      <c r="E64" s="311"/>
      <c r="F64" s="311"/>
      <c r="G64" s="311"/>
      <c r="H64" s="311"/>
      <c r="I64" s="311"/>
      <c r="J64" s="312">
        <f>J226</f>
        <v>0</v>
      </c>
      <c r="L64" s="309"/>
    </row>
    <row r="65" spans="1:31" s="303" customFormat="1" ht="24.95" customHeight="1" x14ac:dyDescent="0.2">
      <c r="B65" s="304"/>
      <c r="C65" s="416"/>
      <c r="D65" s="305" t="s">
        <v>109</v>
      </c>
      <c r="E65" s="306"/>
      <c r="F65" s="306"/>
      <c r="G65" s="306"/>
      <c r="H65" s="306"/>
      <c r="I65" s="306"/>
      <c r="J65" s="307">
        <f>J229</f>
        <v>0</v>
      </c>
      <c r="L65" s="304"/>
    </row>
    <row r="66" spans="1:31" s="308" customFormat="1" ht="19.899999999999999" customHeight="1" x14ac:dyDescent="0.2">
      <c r="B66" s="309"/>
      <c r="C66" s="417"/>
      <c r="D66" s="310" t="s">
        <v>110</v>
      </c>
      <c r="E66" s="311"/>
      <c r="F66" s="311"/>
      <c r="G66" s="311"/>
      <c r="H66" s="311"/>
      <c r="I66" s="311"/>
      <c r="J66" s="312">
        <f>J230</f>
        <v>0</v>
      </c>
      <c r="L66" s="309"/>
    </row>
    <row r="67" spans="1:31" s="308" customFormat="1" ht="19.899999999999999" customHeight="1" x14ac:dyDescent="0.2">
      <c r="B67" s="309"/>
      <c r="C67" s="417"/>
      <c r="D67" s="310" t="s">
        <v>111</v>
      </c>
      <c r="E67" s="311"/>
      <c r="F67" s="311"/>
      <c r="G67" s="311"/>
      <c r="H67" s="311"/>
      <c r="I67" s="311"/>
      <c r="J67" s="312">
        <f>J234</f>
        <v>0</v>
      </c>
      <c r="L67" s="309"/>
    </row>
    <row r="68" spans="1:31" s="308" customFormat="1" ht="19.899999999999999" customHeight="1" x14ac:dyDescent="0.2">
      <c r="B68" s="309"/>
      <c r="C68" s="417"/>
      <c r="D68" s="310" t="s">
        <v>112</v>
      </c>
      <c r="E68" s="311"/>
      <c r="F68" s="311"/>
      <c r="G68" s="311"/>
      <c r="H68" s="311"/>
      <c r="I68" s="311"/>
      <c r="J68" s="312">
        <f>J251</f>
        <v>0</v>
      </c>
      <c r="L68" s="309"/>
    </row>
    <row r="69" spans="1:31" s="308" customFormat="1" ht="19.899999999999999" customHeight="1" x14ac:dyDescent="0.2">
      <c r="B69" s="309"/>
      <c r="C69" s="417"/>
      <c r="D69" s="310" t="s">
        <v>113</v>
      </c>
      <c r="E69" s="311"/>
      <c r="F69" s="311"/>
      <c r="G69" s="311"/>
      <c r="H69" s="311"/>
      <c r="I69" s="311"/>
      <c r="J69" s="312">
        <f>J265</f>
        <v>0</v>
      </c>
      <c r="L69" s="309"/>
    </row>
    <row r="70" spans="1:31" s="308" customFormat="1" ht="19.899999999999999" customHeight="1" x14ac:dyDescent="0.2">
      <c r="B70" s="309"/>
      <c r="C70" s="417"/>
      <c r="D70" s="310" t="s">
        <v>114</v>
      </c>
      <c r="E70" s="311"/>
      <c r="F70" s="311"/>
      <c r="G70" s="311"/>
      <c r="H70" s="311"/>
      <c r="I70" s="311"/>
      <c r="J70" s="312">
        <f>J324</f>
        <v>0</v>
      </c>
      <c r="L70" s="309"/>
    </row>
    <row r="71" spans="1:31" s="308" customFormat="1" ht="19.899999999999999" customHeight="1" x14ac:dyDescent="0.2">
      <c r="B71" s="309"/>
      <c r="C71" s="417"/>
      <c r="D71" s="310" t="s">
        <v>115</v>
      </c>
      <c r="E71" s="311"/>
      <c r="F71" s="311"/>
      <c r="G71" s="311"/>
      <c r="H71" s="311"/>
      <c r="I71" s="311"/>
      <c r="J71" s="312">
        <f>J403</f>
        <v>0</v>
      </c>
      <c r="L71" s="309"/>
    </row>
    <row r="72" spans="1:31" s="308" customFormat="1" ht="19.899999999999999" customHeight="1" x14ac:dyDescent="0.2">
      <c r="B72" s="309"/>
      <c r="C72" s="417"/>
      <c r="D72" s="310" t="s">
        <v>116</v>
      </c>
      <c r="E72" s="311"/>
      <c r="F72" s="311"/>
      <c r="G72" s="311"/>
      <c r="H72" s="311"/>
      <c r="I72" s="311"/>
      <c r="J72" s="312">
        <f>J417</f>
        <v>0</v>
      </c>
      <c r="L72" s="309"/>
    </row>
    <row r="73" spans="1:31" s="308" customFormat="1" ht="19.899999999999999" customHeight="1" x14ac:dyDescent="0.2">
      <c r="B73" s="309"/>
      <c r="C73" s="417"/>
      <c r="D73" s="310" t="s">
        <v>117</v>
      </c>
      <c r="E73" s="311"/>
      <c r="F73" s="311"/>
      <c r="G73" s="311"/>
      <c r="H73" s="311"/>
      <c r="I73" s="311"/>
      <c r="J73" s="312">
        <f>J505</f>
        <v>0</v>
      </c>
      <c r="L73" s="309"/>
    </row>
    <row r="74" spans="1:31" s="308" customFormat="1" ht="19.899999999999999" customHeight="1" x14ac:dyDescent="0.2">
      <c r="B74" s="309"/>
      <c r="C74" s="417"/>
      <c r="D74" s="310" t="s">
        <v>118</v>
      </c>
      <c r="E74" s="311"/>
      <c r="F74" s="311"/>
      <c r="G74" s="311"/>
      <c r="H74" s="311"/>
      <c r="I74" s="311"/>
      <c r="J74" s="312">
        <f>J568</f>
        <v>0</v>
      </c>
      <c r="L74" s="309"/>
    </row>
    <row r="75" spans="1:31" s="308" customFormat="1" ht="19.899999999999999" customHeight="1" x14ac:dyDescent="0.2">
      <c r="B75" s="309"/>
      <c r="C75" s="417"/>
      <c r="D75" s="310" t="s">
        <v>119</v>
      </c>
      <c r="E75" s="311"/>
      <c r="F75" s="311"/>
      <c r="G75" s="311"/>
      <c r="H75" s="311"/>
      <c r="I75" s="311"/>
      <c r="J75" s="312">
        <f>J591</f>
        <v>0</v>
      </c>
      <c r="L75" s="309"/>
    </row>
    <row r="76" spans="1:31" s="303" customFormat="1" ht="24.95" customHeight="1" x14ac:dyDescent="0.2">
      <c r="B76" s="304"/>
      <c r="C76" s="416"/>
      <c r="D76" s="305" t="s">
        <v>120</v>
      </c>
      <c r="E76" s="306"/>
      <c r="F76" s="306"/>
      <c r="G76" s="306"/>
      <c r="H76" s="306"/>
      <c r="I76" s="306"/>
      <c r="J76" s="307">
        <f>J619</f>
        <v>0</v>
      </c>
      <c r="L76" s="304"/>
    </row>
    <row r="77" spans="1:31" s="274" customFormat="1" ht="21.75" customHeight="1" x14ac:dyDescent="0.2">
      <c r="A77" s="271"/>
      <c r="B77" s="272"/>
      <c r="C77" s="408"/>
      <c r="D77" s="271"/>
      <c r="E77" s="271"/>
      <c r="F77" s="271"/>
      <c r="G77" s="271"/>
      <c r="H77" s="271"/>
      <c r="I77" s="271"/>
      <c r="J77" s="271"/>
      <c r="K77" s="271"/>
      <c r="L77" s="273"/>
      <c r="S77" s="271"/>
      <c r="T77" s="271"/>
      <c r="U77" s="271"/>
      <c r="V77" s="271"/>
      <c r="W77" s="271"/>
      <c r="X77" s="271"/>
      <c r="Y77" s="271"/>
      <c r="Z77" s="271"/>
      <c r="AA77" s="271"/>
      <c r="AB77" s="271"/>
      <c r="AC77" s="271"/>
      <c r="AD77" s="271"/>
      <c r="AE77" s="271"/>
    </row>
    <row r="78" spans="1:31" s="274" customFormat="1" ht="6.95" customHeight="1" x14ac:dyDescent="0.2">
      <c r="A78" s="271"/>
      <c r="B78" s="295"/>
      <c r="C78" s="410"/>
      <c r="D78" s="296"/>
      <c r="E78" s="296"/>
      <c r="F78" s="296"/>
      <c r="G78" s="296"/>
      <c r="H78" s="296"/>
      <c r="I78" s="296"/>
      <c r="J78" s="296"/>
      <c r="K78" s="296"/>
      <c r="L78" s="273"/>
      <c r="S78" s="271"/>
      <c r="T78" s="271"/>
      <c r="U78" s="271"/>
      <c r="V78" s="271"/>
      <c r="W78" s="271"/>
      <c r="X78" s="271"/>
      <c r="Y78" s="271"/>
      <c r="Z78" s="271"/>
      <c r="AA78" s="271"/>
      <c r="AB78" s="271"/>
      <c r="AC78" s="271"/>
      <c r="AD78" s="271"/>
      <c r="AE78" s="271"/>
    </row>
    <row r="82" spans="1:63" s="274" customFormat="1" ht="6.95" customHeight="1" x14ac:dyDescent="0.2">
      <c r="A82" s="271"/>
      <c r="B82" s="297"/>
      <c r="C82" s="411"/>
      <c r="D82" s="298"/>
      <c r="E82" s="298"/>
      <c r="F82" s="298"/>
      <c r="G82" s="298"/>
      <c r="H82" s="298"/>
      <c r="I82" s="298"/>
      <c r="J82" s="298"/>
      <c r="K82" s="298"/>
      <c r="L82" s="273"/>
      <c r="S82" s="271"/>
      <c r="T82" s="271"/>
      <c r="U82" s="271"/>
      <c r="V82" s="271"/>
      <c r="W82" s="271"/>
      <c r="X82" s="271"/>
      <c r="Y82" s="271"/>
      <c r="Z82" s="271"/>
      <c r="AA82" s="271"/>
      <c r="AB82" s="271"/>
      <c r="AC82" s="271"/>
      <c r="AD82" s="271"/>
      <c r="AE82" s="271"/>
    </row>
    <row r="83" spans="1:63" s="274" customFormat="1" ht="24.95" customHeight="1" x14ac:dyDescent="0.2">
      <c r="A83" s="271"/>
      <c r="B83" s="272"/>
      <c r="C83" s="412" t="s">
        <v>121</v>
      </c>
      <c r="D83" s="271"/>
      <c r="E83" s="271"/>
      <c r="F83" s="271"/>
      <c r="G83" s="271"/>
      <c r="H83" s="271"/>
      <c r="I83" s="271"/>
      <c r="J83" s="271"/>
      <c r="K83" s="271"/>
      <c r="L83" s="273"/>
      <c r="S83" s="271"/>
      <c r="T83" s="271"/>
      <c r="U83" s="271"/>
      <c r="V83" s="271"/>
      <c r="W83" s="271"/>
      <c r="X83" s="271"/>
      <c r="Y83" s="271"/>
      <c r="Z83" s="271"/>
      <c r="AA83" s="271"/>
      <c r="AB83" s="271"/>
      <c r="AC83" s="271"/>
      <c r="AD83" s="271"/>
      <c r="AE83" s="271"/>
    </row>
    <row r="84" spans="1:63" s="274" customFormat="1" ht="6.95" customHeight="1" x14ac:dyDescent="0.2">
      <c r="A84" s="271"/>
      <c r="B84" s="272"/>
      <c r="C84" s="408"/>
      <c r="D84" s="271"/>
      <c r="E84" s="271"/>
      <c r="F84" s="271"/>
      <c r="G84" s="271"/>
      <c r="H84" s="271"/>
      <c r="I84" s="271"/>
      <c r="J84" s="271"/>
      <c r="K84" s="271"/>
      <c r="L84" s="273"/>
      <c r="S84" s="271"/>
      <c r="T84" s="271"/>
      <c r="U84" s="271"/>
      <c r="V84" s="271"/>
      <c r="W84" s="271"/>
      <c r="X84" s="271"/>
      <c r="Y84" s="271"/>
      <c r="Z84" s="271"/>
      <c r="AA84" s="271"/>
      <c r="AB84" s="271"/>
      <c r="AC84" s="271"/>
      <c r="AD84" s="271"/>
      <c r="AE84" s="271"/>
    </row>
    <row r="85" spans="1:63" s="274" customFormat="1" ht="12" customHeight="1" x14ac:dyDescent="0.2">
      <c r="A85" s="271"/>
      <c r="B85" s="272"/>
      <c r="C85" s="413" t="s">
        <v>17</v>
      </c>
      <c r="D85" s="271"/>
      <c r="E85" s="271"/>
      <c r="F85" s="271"/>
      <c r="G85" s="271"/>
      <c r="H85" s="271"/>
      <c r="I85" s="271"/>
      <c r="J85" s="271"/>
      <c r="K85" s="271"/>
      <c r="L85" s="273"/>
      <c r="S85" s="271"/>
      <c r="T85" s="271"/>
      <c r="U85" s="271"/>
      <c r="V85" s="271"/>
      <c r="W85" s="271"/>
      <c r="X85" s="271"/>
      <c r="Y85" s="271"/>
      <c r="Z85" s="271"/>
      <c r="AA85" s="271"/>
      <c r="AB85" s="271"/>
      <c r="AC85" s="271"/>
      <c r="AD85" s="271"/>
      <c r="AE85" s="271"/>
    </row>
    <row r="86" spans="1:63" s="274" customFormat="1" ht="16.5" customHeight="1" x14ac:dyDescent="0.2">
      <c r="A86" s="271"/>
      <c r="B86" s="272"/>
      <c r="C86" s="408"/>
      <c r="D86" s="271"/>
      <c r="E86" s="477" t="str">
        <f>E7</f>
        <v>Turistické informační centrum v Opavě - rekonstrukce interiéru</v>
      </c>
      <c r="F86" s="478"/>
      <c r="G86" s="478"/>
      <c r="H86" s="478"/>
      <c r="I86" s="271"/>
      <c r="J86" s="271"/>
      <c r="K86" s="271"/>
      <c r="L86" s="273"/>
      <c r="S86" s="271"/>
      <c r="T86" s="271"/>
      <c r="U86" s="271"/>
      <c r="V86" s="271"/>
      <c r="W86" s="271"/>
      <c r="X86" s="271"/>
      <c r="Y86" s="271"/>
      <c r="Z86" s="271"/>
      <c r="AA86" s="271"/>
      <c r="AB86" s="271"/>
      <c r="AC86" s="271"/>
      <c r="AD86" s="271"/>
      <c r="AE86" s="271"/>
    </row>
    <row r="87" spans="1:63" s="274" customFormat="1" ht="12" customHeight="1" x14ac:dyDescent="0.2">
      <c r="A87" s="271"/>
      <c r="B87" s="272"/>
      <c r="C87" s="413" t="s">
        <v>98</v>
      </c>
      <c r="D87" s="271"/>
      <c r="E87" s="271"/>
      <c r="F87" s="271"/>
      <c r="G87" s="271"/>
      <c r="H87" s="271"/>
      <c r="I87" s="271"/>
      <c r="J87" s="271"/>
      <c r="K87" s="271"/>
      <c r="L87" s="273"/>
      <c r="S87" s="271"/>
      <c r="T87" s="271"/>
      <c r="U87" s="271"/>
      <c r="V87" s="271"/>
      <c r="W87" s="271"/>
      <c r="X87" s="271"/>
      <c r="Y87" s="271"/>
      <c r="Z87" s="271"/>
      <c r="AA87" s="271"/>
      <c r="AB87" s="271"/>
      <c r="AC87" s="271"/>
      <c r="AD87" s="271"/>
      <c r="AE87" s="271"/>
    </row>
    <row r="88" spans="1:63" s="274" customFormat="1" ht="16.5" customHeight="1" x14ac:dyDescent="0.2">
      <c r="A88" s="271"/>
      <c r="B88" s="272"/>
      <c r="C88" s="408"/>
      <c r="D88" s="271"/>
      <c r="E88" s="475" t="str">
        <f>E9</f>
        <v>01 - Architektonicko stavební řešení</v>
      </c>
      <c r="F88" s="476"/>
      <c r="G88" s="476"/>
      <c r="H88" s="476"/>
      <c r="I88" s="271"/>
      <c r="J88" s="271"/>
      <c r="K88" s="271"/>
      <c r="L88" s="273"/>
      <c r="S88" s="271"/>
      <c r="T88" s="271"/>
      <c r="U88" s="271"/>
      <c r="V88" s="271"/>
      <c r="W88" s="271"/>
      <c r="X88" s="271"/>
      <c r="Y88" s="271"/>
      <c r="Z88" s="271"/>
      <c r="AA88" s="271"/>
      <c r="AB88" s="271"/>
      <c r="AC88" s="271"/>
      <c r="AD88" s="271"/>
      <c r="AE88" s="271"/>
    </row>
    <row r="89" spans="1:63" s="274" customFormat="1" ht="6.95" customHeight="1" x14ac:dyDescent="0.2">
      <c r="A89" s="271"/>
      <c r="B89" s="272"/>
      <c r="C89" s="408"/>
      <c r="D89" s="271"/>
      <c r="E89" s="271"/>
      <c r="F89" s="271"/>
      <c r="G89" s="271"/>
      <c r="H89" s="271"/>
      <c r="I89" s="271"/>
      <c r="J89" s="271"/>
      <c r="K89" s="271"/>
      <c r="L89" s="273"/>
      <c r="S89" s="271"/>
      <c r="T89" s="271"/>
      <c r="U89" s="271"/>
      <c r="V89" s="271"/>
      <c r="W89" s="271"/>
      <c r="X89" s="271"/>
      <c r="Y89" s="271"/>
      <c r="Z89" s="271"/>
      <c r="AA89" s="271"/>
      <c r="AB89" s="271"/>
      <c r="AC89" s="271"/>
      <c r="AD89" s="271"/>
      <c r="AE89" s="271"/>
    </row>
    <row r="90" spans="1:63" s="274" customFormat="1" ht="12" customHeight="1" x14ac:dyDescent="0.2">
      <c r="A90" s="271"/>
      <c r="B90" s="272"/>
      <c r="C90" s="413" t="s">
        <v>21</v>
      </c>
      <c r="D90" s="271"/>
      <c r="E90" s="271"/>
      <c r="F90" s="275" t="str">
        <f>F12</f>
        <v xml:space="preserve"> </v>
      </c>
      <c r="G90" s="271"/>
      <c r="H90" s="271"/>
      <c r="I90" s="270" t="s">
        <v>23</v>
      </c>
      <c r="J90" s="276" t="str">
        <f>IF(J12="","",J12)</f>
        <v/>
      </c>
      <c r="K90" s="271"/>
      <c r="L90" s="273"/>
      <c r="S90" s="271"/>
      <c r="T90" s="271"/>
      <c r="U90" s="271"/>
      <c r="V90" s="271"/>
      <c r="W90" s="271"/>
      <c r="X90" s="271"/>
      <c r="Y90" s="271"/>
      <c r="Z90" s="271"/>
      <c r="AA90" s="271"/>
      <c r="AB90" s="271"/>
      <c r="AC90" s="271"/>
      <c r="AD90" s="271"/>
      <c r="AE90" s="271"/>
    </row>
    <row r="91" spans="1:63" s="274" customFormat="1" ht="6.95" customHeight="1" x14ac:dyDescent="0.2">
      <c r="A91" s="271"/>
      <c r="B91" s="272"/>
      <c r="C91" s="408"/>
      <c r="D91" s="271"/>
      <c r="E91" s="271"/>
      <c r="F91" s="271"/>
      <c r="G91" s="271"/>
      <c r="H91" s="271"/>
      <c r="I91" s="271"/>
      <c r="J91" s="271"/>
      <c r="K91" s="271"/>
      <c r="L91" s="273"/>
      <c r="S91" s="271"/>
      <c r="T91" s="271"/>
      <c r="U91" s="271"/>
      <c r="V91" s="271"/>
      <c r="W91" s="271"/>
      <c r="X91" s="271"/>
      <c r="Y91" s="271"/>
      <c r="Z91" s="271"/>
      <c r="AA91" s="271"/>
      <c r="AB91" s="271"/>
      <c r="AC91" s="271"/>
      <c r="AD91" s="271"/>
      <c r="AE91" s="271"/>
    </row>
    <row r="92" spans="1:63" s="274" customFormat="1" ht="40.15" customHeight="1" x14ac:dyDescent="0.2">
      <c r="A92" s="271"/>
      <c r="B92" s="272"/>
      <c r="C92" s="413" t="s">
        <v>24</v>
      </c>
      <c r="D92" s="271"/>
      <c r="E92" s="271"/>
      <c r="F92" s="275" t="str">
        <f>E15</f>
        <v>Statutární město Opava,Horní náměstí 382/69</v>
      </c>
      <c r="G92" s="271"/>
      <c r="H92" s="271"/>
      <c r="I92" s="270" t="s">
        <v>32</v>
      </c>
      <c r="J92" s="299" t="str">
        <f>E21</f>
        <v>nodum atelier,s.r.o.,Nádražní 49,739 91 Jablunkov</v>
      </c>
      <c r="K92" s="271"/>
      <c r="L92" s="273"/>
      <c r="S92" s="271"/>
      <c r="T92" s="271"/>
      <c r="U92" s="271"/>
      <c r="V92" s="271"/>
      <c r="W92" s="271"/>
      <c r="X92" s="271"/>
      <c r="Y92" s="271"/>
      <c r="Z92" s="271"/>
      <c r="AA92" s="271"/>
      <c r="AB92" s="271"/>
      <c r="AC92" s="271"/>
      <c r="AD92" s="271"/>
      <c r="AE92" s="271"/>
    </row>
    <row r="93" spans="1:63" s="274" customFormat="1" ht="15.2" customHeight="1" x14ac:dyDescent="0.2">
      <c r="A93" s="271"/>
      <c r="B93" s="272"/>
      <c r="C93" s="413" t="s">
        <v>30</v>
      </c>
      <c r="D93" s="271"/>
      <c r="E93" s="271"/>
      <c r="F93" s="275" t="str">
        <f>IF(E18="","",E18)</f>
        <v/>
      </c>
      <c r="G93" s="271"/>
      <c r="H93" s="271"/>
      <c r="I93" s="270" t="s">
        <v>37</v>
      </c>
      <c r="J93" s="299" t="str">
        <f>E24</f>
        <v xml:space="preserve"> </v>
      </c>
      <c r="K93" s="271"/>
      <c r="L93" s="273"/>
      <c r="S93" s="271"/>
      <c r="T93" s="271"/>
      <c r="U93" s="271"/>
      <c r="V93" s="271"/>
      <c r="W93" s="271"/>
      <c r="X93" s="271"/>
      <c r="Y93" s="271"/>
      <c r="Z93" s="271"/>
      <c r="AA93" s="271"/>
      <c r="AB93" s="271"/>
      <c r="AC93" s="271"/>
      <c r="AD93" s="271"/>
      <c r="AE93" s="271"/>
    </row>
    <row r="94" spans="1:63" s="274" customFormat="1" ht="10.35" customHeight="1" x14ac:dyDescent="0.2">
      <c r="A94" s="271"/>
      <c r="B94" s="272"/>
      <c r="C94" s="408"/>
      <c r="D94" s="271"/>
      <c r="E94" s="271"/>
      <c r="F94" s="271"/>
      <c r="G94" s="271"/>
      <c r="H94" s="271"/>
      <c r="I94" s="271"/>
      <c r="J94" s="271"/>
      <c r="K94" s="271"/>
      <c r="L94" s="273"/>
      <c r="S94" s="271"/>
      <c r="T94" s="271"/>
      <c r="U94" s="271"/>
      <c r="V94" s="271"/>
      <c r="W94" s="271"/>
      <c r="X94" s="271"/>
      <c r="Y94" s="271"/>
      <c r="Z94" s="271"/>
      <c r="AA94" s="271"/>
      <c r="AB94" s="271"/>
      <c r="AC94" s="271"/>
      <c r="AD94" s="271"/>
      <c r="AE94" s="271"/>
    </row>
    <row r="95" spans="1:63" s="322" customFormat="1" ht="29.25" customHeight="1" x14ac:dyDescent="0.2">
      <c r="A95" s="313"/>
      <c r="B95" s="314"/>
      <c r="C95" s="418" t="s">
        <v>122</v>
      </c>
      <c r="D95" s="316" t="s">
        <v>59</v>
      </c>
      <c r="E95" s="316" t="s">
        <v>55</v>
      </c>
      <c r="F95" s="316" t="s">
        <v>56</v>
      </c>
      <c r="G95" s="316" t="s">
        <v>123</v>
      </c>
      <c r="H95" s="316" t="s">
        <v>124</v>
      </c>
      <c r="I95" s="316" t="s">
        <v>125</v>
      </c>
      <c r="J95" s="316" t="s">
        <v>102</v>
      </c>
      <c r="K95" s="317" t="s">
        <v>126</v>
      </c>
      <c r="L95" s="318"/>
      <c r="M95" s="319" t="s">
        <v>3</v>
      </c>
      <c r="N95" s="320" t="s">
        <v>44</v>
      </c>
      <c r="O95" s="320" t="s">
        <v>127</v>
      </c>
      <c r="P95" s="320" t="s">
        <v>128</v>
      </c>
      <c r="Q95" s="320" t="s">
        <v>129</v>
      </c>
      <c r="R95" s="320" t="s">
        <v>130</v>
      </c>
      <c r="S95" s="320" t="s">
        <v>131</v>
      </c>
      <c r="T95" s="321" t="s">
        <v>132</v>
      </c>
      <c r="U95" s="313"/>
      <c r="V95" s="313"/>
      <c r="W95" s="313"/>
      <c r="X95" s="313"/>
      <c r="Y95" s="313"/>
      <c r="Z95" s="313"/>
      <c r="AA95" s="313"/>
      <c r="AB95" s="313"/>
      <c r="AC95" s="313"/>
      <c r="AD95" s="313"/>
      <c r="AE95" s="313"/>
    </row>
    <row r="96" spans="1:63" s="274" customFormat="1" ht="22.9" customHeight="1" x14ac:dyDescent="0.25">
      <c r="A96" s="271"/>
      <c r="B96" s="272"/>
      <c r="C96" s="419" t="s">
        <v>133</v>
      </c>
      <c r="D96" s="271"/>
      <c r="E96" s="271"/>
      <c r="F96" s="271"/>
      <c r="G96" s="271"/>
      <c r="H96" s="271"/>
      <c r="I96" s="271"/>
      <c r="J96" s="324">
        <f>BK96</f>
        <v>0</v>
      </c>
      <c r="K96" s="271"/>
      <c r="L96" s="272"/>
      <c r="M96" s="325"/>
      <c r="N96" s="326"/>
      <c r="O96" s="281"/>
      <c r="P96" s="327">
        <f>P97+P229+P619</f>
        <v>0</v>
      </c>
      <c r="Q96" s="281"/>
      <c r="R96" s="327">
        <f>R97+R229+R619</f>
        <v>8.2772862600000003</v>
      </c>
      <c r="S96" s="281"/>
      <c r="T96" s="328">
        <f>T97+T229+T619</f>
        <v>4.8390204400000005</v>
      </c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T96" s="264" t="s">
        <v>73</v>
      </c>
      <c r="AU96" s="264" t="s">
        <v>103</v>
      </c>
      <c r="BK96" s="329">
        <f>BK97+BK229+BK619</f>
        <v>0</v>
      </c>
    </row>
    <row r="97" spans="1:65" s="330" customFormat="1" ht="25.9" customHeight="1" x14ac:dyDescent="0.2">
      <c r="B97" s="331"/>
      <c r="C97" s="420"/>
      <c r="D97" s="332" t="s">
        <v>73</v>
      </c>
      <c r="E97" s="333" t="s">
        <v>134</v>
      </c>
      <c r="F97" s="333" t="s">
        <v>135</v>
      </c>
      <c r="J97" s="334">
        <f>BK97</f>
        <v>0</v>
      </c>
      <c r="L97" s="331"/>
      <c r="M97" s="335"/>
      <c r="N97" s="336"/>
      <c r="O97" s="336"/>
      <c r="P97" s="337">
        <f>P98+P166+P214+P226</f>
        <v>0</v>
      </c>
      <c r="Q97" s="336"/>
      <c r="R97" s="337">
        <f>R98+R166+R214+R226</f>
        <v>6.2885130900000004</v>
      </c>
      <c r="S97" s="336"/>
      <c r="T97" s="338">
        <f>T98+T166+T214+T226</f>
        <v>3.3965741400000007</v>
      </c>
      <c r="AR97" s="332" t="s">
        <v>82</v>
      </c>
      <c r="AT97" s="339" t="s">
        <v>73</v>
      </c>
      <c r="AU97" s="339" t="s">
        <v>74</v>
      </c>
      <c r="AY97" s="332" t="s">
        <v>136</v>
      </c>
      <c r="BK97" s="340">
        <f>BK98+BK166+BK214+BK226</f>
        <v>0</v>
      </c>
    </row>
    <row r="98" spans="1:65" s="330" customFormat="1" ht="22.9" customHeight="1" x14ac:dyDescent="0.2">
      <c r="B98" s="331"/>
      <c r="C98" s="420"/>
      <c r="D98" s="332" t="s">
        <v>73</v>
      </c>
      <c r="E98" s="341" t="s">
        <v>137</v>
      </c>
      <c r="F98" s="341" t="s">
        <v>138</v>
      </c>
      <c r="J98" s="342">
        <f>BK98</f>
        <v>0</v>
      </c>
      <c r="L98" s="331"/>
      <c r="M98" s="335"/>
      <c r="N98" s="336"/>
      <c r="O98" s="336"/>
      <c r="P98" s="337">
        <f>SUM(P99:P165)</f>
        <v>0</v>
      </c>
      <c r="Q98" s="336"/>
      <c r="R98" s="337">
        <f>SUM(R99:R165)</f>
        <v>6.2771890900000002</v>
      </c>
      <c r="S98" s="336"/>
      <c r="T98" s="338">
        <f>SUM(T99:T165)</f>
        <v>2.8661400000000001E-3</v>
      </c>
      <c r="AR98" s="332" t="s">
        <v>82</v>
      </c>
      <c r="AT98" s="339" t="s">
        <v>73</v>
      </c>
      <c r="AU98" s="339" t="s">
        <v>82</v>
      </c>
      <c r="AY98" s="332" t="s">
        <v>136</v>
      </c>
      <c r="BK98" s="340">
        <f>SUM(BK99:BK165)</f>
        <v>0</v>
      </c>
    </row>
    <row r="99" spans="1:65" s="274" customFormat="1" ht="21.75" customHeight="1" x14ac:dyDescent="0.2">
      <c r="A99" s="271"/>
      <c r="B99" s="272"/>
      <c r="C99" s="404" t="s">
        <v>82</v>
      </c>
      <c r="D99" s="343" t="s">
        <v>139</v>
      </c>
      <c r="E99" s="344" t="s">
        <v>140</v>
      </c>
      <c r="F99" s="345" t="s">
        <v>141</v>
      </c>
      <c r="G99" s="346" t="s">
        <v>142</v>
      </c>
      <c r="H99" s="347">
        <v>11.749000000000001</v>
      </c>
      <c r="I99" s="131"/>
      <c r="J99" s="348">
        <f>ROUND(I99*H99,2)</f>
        <v>0</v>
      </c>
      <c r="K99" s="345" t="s">
        <v>143</v>
      </c>
      <c r="L99" s="272"/>
      <c r="M99" s="349" t="s">
        <v>3</v>
      </c>
      <c r="N99" s="350" t="s">
        <v>45</v>
      </c>
      <c r="O99" s="351"/>
      <c r="P99" s="352">
        <f>O99*H99</f>
        <v>0</v>
      </c>
      <c r="Q99" s="352">
        <v>7.3499999999999998E-3</v>
      </c>
      <c r="R99" s="352">
        <f>Q99*H99</f>
        <v>8.6355150000000006E-2</v>
      </c>
      <c r="S99" s="352">
        <v>0</v>
      </c>
      <c r="T99" s="353">
        <f>S99*H99</f>
        <v>0</v>
      </c>
      <c r="U99" s="271"/>
      <c r="V99" s="271"/>
      <c r="W99" s="271"/>
      <c r="X99" s="271"/>
      <c r="Y99" s="271"/>
      <c r="Z99" s="271"/>
      <c r="AA99" s="271"/>
      <c r="AB99" s="271"/>
      <c r="AC99" s="271"/>
      <c r="AD99" s="271"/>
      <c r="AE99" s="271"/>
      <c r="AR99" s="354" t="s">
        <v>144</v>
      </c>
      <c r="AT99" s="354" t="s">
        <v>139</v>
      </c>
      <c r="AU99" s="354" t="s">
        <v>84</v>
      </c>
      <c r="AY99" s="264" t="s">
        <v>136</v>
      </c>
      <c r="BE99" s="355">
        <f>IF(N99="základní",J99,0)</f>
        <v>0</v>
      </c>
      <c r="BF99" s="355">
        <f>IF(N99="snížená",J99,0)</f>
        <v>0</v>
      </c>
      <c r="BG99" s="355">
        <f>IF(N99="zákl. přenesená",J99,0)</f>
        <v>0</v>
      </c>
      <c r="BH99" s="355">
        <f>IF(N99="sníž. přenesená",J99,0)</f>
        <v>0</v>
      </c>
      <c r="BI99" s="355">
        <f>IF(N99="nulová",J99,0)</f>
        <v>0</v>
      </c>
      <c r="BJ99" s="264" t="s">
        <v>82</v>
      </c>
      <c r="BK99" s="355">
        <f>ROUND(I99*H99,2)</f>
        <v>0</v>
      </c>
      <c r="BL99" s="264" t="s">
        <v>144</v>
      </c>
      <c r="BM99" s="354" t="s">
        <v>145</v>
      </c>
    </row>
    <row r="100" spans="1:65" s="274" customFormat="1" x14ac:dyDescent="0.2">
      <c r="A100" s="271"/>
      <c r="B100" s="272"/>
      <c r="C100" s="408"/>
      <c r="D100" s="356" t="s">
        <v>146</v>
      </c>
      <c r="E100" s="271"/>
      <c r="F100" s="357" t="s">
        <v>147</v>
      </c>
      <c r="G100" s="271"/>
      <c r="H100" s="271"/>
      <c r="I100" s="136"/>
      <c r="J100" s="271"/>
      <c r="K100" s="271"/>
      <c r="L100" s="272"/>
      <c r="M100" s="358"/>
      <c r="N100" s="359"/>
      <c r="O100" s="351"/>
      <c r="P100" s="351"/>
      <c r="Q100" s="351"/>
      <c r="R100" s="351"/>
      <c r="S100" s="351"/>
      <c r="T100" s="360"/>
      <c r="U100" s="271"/>
      <c r="V100" s="271"/>
      <c r="W100" s="271"/>
      <c r="X100" s="271"/>
      <c r="Y100" s="271"/>
      <c r="Z100" s="271"/>
      <c r="AA100" s="271"/>
      <c r="AB100" s="271"/>
      <c r="AC100" s="271"/>
      <c r="AD100" s="271"/>
      <c r="AE100" s="271"/>
      <c r="AT100" s="264" t="s">
        <v>146</v>
      </c>
      <c r="AU100" s="264" t="s">
        <v>84</v>
      </c>
    </row>
    <row r="101" spans="1:65" s="361" customFormat="1" x14ac:dyDescent="0.2">
      <c r="B101" s="362"/>
      <c r="C101" s="421"/>
      <c r="D101" s="363" t="s">
        <v>148</v>
      </c>
      <c r="E101" s="364" t="s">
        <v>3</v>
      </c>
      <c r="F101" s="365" t="s">
        <v>149</v>
      </c>
      <c r="H101" s="364" t="s">
        <v>3</v>
      </c>
      <c r="I101" s="143"/>
      <c r="L101" s="362"/>
      <c r="M101" s="366"/>
      <c r="N101" s="367"/>
      <c r="O101" s="367"/>
      <c r="P101" s="367"/>
      <c r="Q101" s="367"/>
      <c r="R101" s="367"/>
      <c r="S101" s="367"/>
      <c r="T101" s="368"/>
      <c r="AT101" s="364" t="s">
        <v>148</v>
      </c>
      <c r="AU101" s="364" t="s">
        <v>84</v>
      </c>
      <c r="AV101" s="361" t="s">
        <v>82</v>
      </c>
      <c r="AW101" s="361" t="s">
        <v>36</v>
      </c>
      <c r="AX101" s="361" t="s">
        <v>74</v>
      </c>
      <c r="AY101" s="364" t="s">
        <v>136</v>
      </c>
    </row>
    <row r="102" spans="1:65" s="369" customFormat="1" x14ac:dyDescent="0.2">
      <c r="B102" s="370"/>
      <c r="C102" s="422"/>
      <c r="D102" s="363" t="s">
        <v>148</v>
      </c>
      <c r="E102" s="371" t="s">
        <v>3</v>
      </c>
      <c r="F102" s="372" t="s">
        <v>150</v>
      </c>
      <c r="H102" s="373">
        <v>13.135999999999999</v>
      </c>
      <c r="I102" s="151"/>
      <c r="L102" s="370"/>
      <c r="M102" s="374"/>
      <c r="N102" s="375"/>
      <c r="O102" s="375"/>
      <c r="P102" s="375"/>
      <c r="Q102" s="375"/>
      <c r="R102" s="375"/>
      <c r="S102" s="375"/>
      <c r="T102" s="376"/>
      <c r="AT102" s="371" t="s">
        <v>148</v>
      </c>
      <c r="AU102" s="371" t="s">
        <v>84</v>
      </c>
      <c r="AV102" s="369" t="s">
        <v>84</v>
      </c>
      <c r="AW102" s="369" t="s">
        <v>36</v>
      </c>
      <c r="AX102" s="369" t="s">
        <v>74</v>
      </c>
      <c r="AY102" s="371" t="s">
        <v>136</v>
      </c>
    </row>
    <row r="103" spans="1:65" s="369" customFormat="1" x14ac:dyDescent="0.2">
      <c r="B103" s="370"/>
      <c r="C103" s="422"/>
      <c r="D103" s="363" t="s">
        <v>148</v>
      </c>
      <c r="E103" s="371" t="s">
        <v>3</v>
      </c>
      <c r="F103" s="372" t="s">
        <v>151</v>
      </c>
      <c r="H103" s="373">
        <v>-1.387</v>
      </c>
      <c r="I103" s="151"/>
      <c r="L103" s="370"/>
      <c r="M103" s="374"/>
      <c r="N103" s="375"/>
      <c r="O103" s="375"/>
      <c r="P103" s="375"/>
      <c r="Q103" s="375"/>
      <c r="R103" s="375"/>
      <c r="S103" s="375"/>
      <c r="T103" s="376"/>
      <c r="AT103" s="371" t="s">
        <v>148</v>
      </c>
      <c r="AU103" s="371" t="s">
        <v>84</v>
      </c>
      <c r="AV103" s="369" t="s">
        <v>84</v>
      </c>
      <c r="AW103" s="369" t="s">
        <v>36</v>
      </c>
      <c r="AX103" s="369" t="s">
        <v>74</v>
      </c>
      <c r="AY103" s="371" t="s">
        <v>136</v>
      </c>
    </row>
    <row r="104" spans="1:65" s="377" customFormat="1" x14ac:dyDescent="0.2">
      <c r="B104" s="378"/>
      <c r="C104" s="423"/>
      <c r="D104" s="363" t="s">
        <v>148</v>
      </c>
      <c r="E104" s="379" t="s">
        <v>3</v>
      </c>
      <c r="F104" s="380" t="s">
        <v>152</v>
      </c>
      <c r="H104" s="381">
        <v>11.748999999999999</v>
      </c>
      <c r="I104" s="159"/>
      <c r="L104" s="378"/>
      <c r="M104" s="382"/>
      <c r="N104" s="383"/>
      <c r="O104" s="383"/>
      <c r="P104" s="383"/>
      <c r="Q104" s="383"/>
      <c r="R104" s="383"/>
      <c r="S104" s="383"/>
      <c r="T104" s="384"/>
      <c r="AT104" s="379" t="s">
        <v>148</v>
      </c>
      <c r="AU104" s="379" t="s">
        <v>84</v>
      </c>
      <c r="AV104" s="377" t="s">
        <v>144</v>
      </c>
      <c r="AW104" s="377" t="s">
        <v>36</v>
      </c>
      <c r="AX104" s="377" t="s">
        <v>82</v>
      </c>
      <c r="AY104" s="379" t="s">
        <v>136</v>
      </c>
    </row>
    <row r="105" spans="1:65" s="274" customFormat="1" ht="16.5" customHeight="1" x14ac:dyDescent="0.2">
      <c r="A105" s="271"/>
      <c r="B105" s="272"/>
      <c r="C105" s="404" t="s">
        <v>84</v>
      </c>
      <c r="D105" s="343" t="s">
        <v>139</v>
      </c>
      <c r="E105" s="344" t="s">
        <v>153</v>
      </c>
      <c r="F105" s="345" t="s">
        <v>154</v>
      </c>
      <c r="G105" s="346" t="s">
        <v>142</v>
      </c>
      <c r="H105" s="347">
        <v>171.73</v>
      </c>
      <c r="I105" s="131"/>
      <c r="J105" s="348">
        <f>ROUND(I105*H105,2)</f>
        <v>0</v>
      </c>
      <c r="K105" s="345" t="s">
        <v>143</v>
      </c>
      <c r="L105" s="272"/>
      <c r="M105" s="349" t="s">
        <v>3</v>
      </c>
      <c r="N105" s="350" t="s">
        <v>45</v>
      </c>
      <c r="O105" s="351"/>
      <c r="P105" s="352">
        <f>O105*H105</f>
        <v>0</v>
      </c>
      <c r="Q105" s="352">
        <v>2.5999999999999998E-4</v>
      </c>
      <c r="R105" s="352">
        <f>Q105*H105</f>
        <v>4.4649799999999996E-2</v>
      </c>
      <c r="S105" s="352">
        <v>0</v>
      </c>
      <c r="T105" s="353">
        <f>S105*H105</f>
        <v>0</v>
      </c>
      <c r="U105" s="271"/>
      <c r="V105" s="271"/>
      <c r="W105" s="271"/>
      <c r="X105" s="271"/>
      <c r="Y105" s="271"/>
      <c r="Z105" s="271"/>
      <c r="AA105" s="271"/>
      <c r="AB105" s="271"/>
      <c r="AC105" s="271"/>
      <c r="AD105" s="271"/>
      <c r="AE105" s="271"/>
      <c r="AR105" s="354" t="s">
        <v>144</v>
      </c>
      <c r="AT105" s="354" t="s">
        <v>139</v>
      </c>
      <c r="AU105" s="354" t="s">
        <v>84</v>
      </c>
      <c r="AY105" s="264" t="s">
        <v>136</v>
      </c>
      <c r="BE105" s="355">
        <f>IF(N105="základní",J105,0)</f>
        <v>0</v>
      </c>
      <c r="BF105" s="355">
        <f>IF(N105="snížená",J105,0)</f>
        <v>0</v>
      </c>
      <c r="BG105" s="355">
        <f>IF(N105="zákl. přenesená",J105,0)</f>
        <v>0</v>
      </c>
      <c r="BH105" s="355">
        <f>IF(N105="sníž. přenesená",J105,0)</f>
        <v>0</v>
      </c>
      <c r="BI105" s="355">
        <f>IF(N105="nulová",J105,0)</f>
        <v>0</v>
      </c>
      <c r="BJ105" s="264" t="s">
        <v>82</v>
      </c>
      <c r="BK105" s="355">
        <f>ROUND(I105*H105,2)</f>
        <v>0</v>
      </c>
      <c r="BL105" s="264" t="s">
        <v>144</v>
      </c>
      <c r="BM105" s="354" t="s">
        <v>155</v>
      </c>
    </row>
    <row r="106" spans="1:65" s="274" customFormat="1" x14ac:dyDescent="0.2">
      <c r="A106" s="271"/>
      <c r="B106" s="272"/>
      <c r="C106" s="408"/>
      <c r="D106" s="356" t="s">
        <v>146</v>
      </c>
      <c r="E106" s="271"/>
      <c r="F106" s="357" t="s">
        <v>156</v>
      </c>
      <c r="G106" s="271"/>
      <c r="H106" s="271"/>
      <c r="I106" s="136"/>
      <c r="J106" s="271"/>
      <c r="K106" s="271"/>
      <c r="L106" s="272"/>
      <c r="M106" s="358"/>
      <c r="N106" s="359"/>
      <c r="O106" s="351"/>
      <c r="P106" s="351"/>
      <c r="Q106" s="351"/>
      <c r="R106" s="351"/>
      <c r="S106" s="351"/>
      <c r="T106" s="360"/>
      <c r="U106" s="271"/>
      <c r="V106" s="271"/>
      <c r="W106" s="271"/>
      <c r="X106" s="271"/>
      <c r="Y106" s="271"/>
      <c r="Z106" s="271"/>
      <c r="AA106" s="271"/>
      <c r="AB106" s="271"/>
      <c r="AC106" s="271"/>
      <c r="AD106" s="271"/>
      <c r="AE106" s="271"/>
      <c r="AT106" s="264" t="s">
        <v>146</v>
      </c>
      <c r="AU106" s="264" t="s">
        <v>84</v>
      </c>
    </row>
    <row r="107" spans="1:65" s="361" customFormat="1" x14ac:dyDescent="0.2">
      <c r="B107" s="362"/>
      <c r="C107" s="421"/>
      <c r="D107" s="363" t="s">
        <v>148</v>
      </c>
      <c r="E107" s="364" t="s">
        <v>3</v>
      </c>
      <c r="F107" s="365" t="s">
        <v>157</v>
      </c>
      <c r="H107" s="364" t="s">
        <v>3</v>
      </c>
      <c r="I107" s="143"/>
      <c r="L107" s="362"/>
      <c r="M107" s="366"/>
      <c r="N107" s="367"/>
      <c r="O107" s="367"/>
      <c r="P107" s="367"/>
      <c r="Q107" s="367"/>
      <c r="R107" s="367"/>
      <c r="S107" s="367"/>
      <c r="T107" s="368"/>
      <c r="AT107" s="364" t="s">
        <v>148</v>
      </c>
      <c r="AU107" s="364" t="s">
        <v>84</v>
      </c>
      <c r="AV107" s="361" t="s">
        <v>82</v>
      </c>
      <c r="AW107" s="361" t="s">
        <v>36</v>
      </c>
      <c r="AX107" s="361" t="s">
        <v>74</v>
      </c>
      <c r="AY107" s="364" t="s">
        <v>136</v>
      </c>
    </row>
    <row r="108" spans="1:65" s="369" customFormat="1" x14ac:dyDescent="0.2">
      <c r="B108" s="370"/>
      <c r="C108" s="422"/>
      <c r="D108" s="363" t="s">
        <v>148</v>
      </c>
      <c r="E108" s="371" t="s">
        <v>3</v>
      </c>
      <c r="F108" s="372" t="s">
        <v>158</v>
      </c>
      <c r="H108" s="373">
        <v>36.6</v>
      </c>
      <c r="I108" s="151"/>
      <c r="L108" s="370"/>
      <c r="M108" s="374"/>
      <c r="N108" s="375"/>
      <c r="O108" s="375"/>
      <c r="P108" s="375"/>
      <c r="Q108" s="375"/>
      <c r="R108" s="375"/>
      <c r="S108" s="375"/>
      <c r="T108" s="376"/>
      <c r="AT108" s="371" t="s">
        <v>148</v>
      </c>
      <c r="AU108" s="371" t="s">
        <v>84</v>
      </c>
      <c r="AV108" s="369" t="s">
        <v>84</v>
      </c>
      <c r="AW108" s="369" t="s">
        <v>36</v>
      </c>
      <c r="AX108" s="369" t="s">
        <v>74</v>
      </c>
      <c r="AY108" s="371" t="s">
        <v>136</v>
      </c>
    </row>
    <row r="109" spans="1:65" s="361" customFormat="1" x14ac:dyDescent="0.2">
      <c r="B109" s="362"/>
      <c r="C109" s="421"/>
      <c r="D109" s="363" t="s">
        <v>148</v>
      </c>
      <c r="E109" s="364" t="s">
        <v>3</v>
      </c>
      <c r="F109" s="365" t="s">
        <v>159</v>
      </c>
      <c r="H109" s="364" t="s">
        <v>3</v>
      </c>
      <c r="I109" s="143"/>
      <c r="L109" s="362"/>
      <c r="M109" s="366"/>
      <c r="N109" s="367"/>
      <c r="O109" s="367"/>
      <c r="P109" s="367"/>
      <c r="Q109" s="367"/>
      <c r="R109" s="367"/>
      <c r="S109" s="367"/>
      <c r="T109" s="368"/>
      <c r="AT109" s="364" t="s">
        <v>148</v>
      </c>
      <c r="AU109" s="364" t="s">
        <v>84</v>
      </c>
      <c r="AV109" s="361" t="s">
        <v>82</v>
      </c>
      <c r="AW109" s="361" t="s">
        <v>36</v>
      </c>
      <c r="AX109" s="361" t="s">
        <v>74</v>
      </c>
      <c r="AY109" s="364" t="s">
        <v>136</v>
      </c>
    </row>
    <row r="110" spans="1:65" s="369" customFormat="1" x14ac:dyDescent="0.2">
      <c r="B110" s="370"/>
      <c r="C110" s="422"/>
      <c r="D110" s="363" t="s">
        <v>148</v>
      </c>
      <c r="E110" s="371" t="s">
        <v>3</v>
      </c>
      <c r="F110" s="372" t="s">
        <v>160</v>
      </c>
      <c r="H110" s="373">
        <v>203.33</v>
      </c>
      <c r="I110" s="151"/>
      <c r="L110" s="370"/>
      <c r="M110" s="374"/>
      <c r="N110" s="375"/>
      <c r="O110" s="375"/>
      <c r="P110" s="375"/>
      <c r="Q110" s="375"/>
      <c r="R110" s="375"/>
      <c r="S110" s="375"/>
      <c r="T110" s="376"/>
      <c r="AT110" s="371" t="s">
        <v>148</v>
      </c>
      <c r="AU110" s="371" t="s">
        <v>84</v>
      </c>
      <c r="AV110" s="369" t="s">
        <v>84</v>
      </c>
      <c r="AW110" s="369" t="s">
        <v>36</v>
      </c>
      <c r="AX110" s="369" t="s">
        <v>74</v>
      </c>
      <c r="AY110" s="371" t="s">
        <v>136</v>
      </c>
    </row>
    <row r="111" spans="1:65" s="361" customFormat="1" x14ac:dyDescent="0.2">
      <c r="B111" s="362"/>
      <c r="C111" s="421"/>
      <c r="D111" s="363" t="s">
        <v>148</v>
      </c>
      <c r="E111" s="364" t="s">
        <v>3</v>
      </c>
      <c r="F111" s="365" t="s">
        <v>161</v>
      </c>
      <c r="H111" s="364" t="s">
        <v>3</v>
      </c>
      <c r="I111" s="143"/>
      <c r="L111" s="362"/>
      <c r="M111" s="366"/>
      <c r="N111" s="367"/>
      <c r="O111" s="367"/>
      <c r="P111" s="367"/>
      <c r="Q111" s="367"/>
      <c r="R111" s="367"/>
      <c r="S111" s="367"/>
      <c r="T111" s="368"/>
      <c r="AT111" s="364" t="s">
        <v>148</v>
      </c>
      <c r="AU111" s="364" t="s">
        <v>84</v>
      </c>
      <c r="AV111" s="361" t="s">
        <v>82</v>
      </c>
      <c r="AW111" s="361" t="s">
        <v>36</v>
      </c>
      <c r="AX111" s="361" t="s">
        <v>74</v>
      </c>
      <c r="AY111" s="364" t="s">
        <v>136</v>
      </c>
    </row>
    <row r="112" spans="1:65" s="369" customFormat="1" x14ac:dyDescent="0.2">
      <c r="B112" s="370"/>
      <c r="C112" s="422"/>
      <c r="D112" s="363" t="s">
        <v>148</v>
      </c>
      <c r="E112" s="371" t="s">
        <v>3</v>
      </c>
      <c r="F112" s="372" t="s">
        <v>162</v>
      </c>
      <c r="H112" s="373">
        <v>-68.2</v>
      </c>
      <c r="I112" s="151"/>
      <c r="L112" s="370"/>
      <c r="M112" s="374"/>
      <c r="N112" s="375"/>
      <c r="O112" s="375"/>
      <c r="P112" s="375"/>
      <c r="Q112" s="375"/>
      <c r="R112" s="375"/>
      <c r="S112" s="375"/>
      <c r="T112" s="376"/>
      <c r="AT112" s="371" t="s">
        <v>148</v>
      </c>
      <c r="AU112" s="371" t="s">
        <v>84</v>
      </c>
      <c r="AV112" s="369" t="s">
        <v>84</v>
      </c>
      <c r="AW112" s="369" t="s">
        <v>36</v>
      </c>
      <c r="AX112" s="369" t="s">
        <v>74</v>
      </c>
      <c r="AY112" s="371" t="s">
        <v>136</v>
      </c>
    </row>
    <row r="113" spans="1:65" s="377" customFormat="1" x14ac:dyDescent="0.2">
      <c r="B113" s="378"/>
      <c r="C113" s="423"/>
      <c r="D113" s="363" t="s">
        <v>148</v>
      </c>
      <c r="E113" s="379" t="s">
        <v>3</v>
      </c>
      <c r="F113" s="380" t="s">
        <v>152</v>
      </c>
      <c r="H113" s="381">
        <v>171.73000000000002</v>
      </c>
      <c r="I113" s="159"/>
      <c r="L113" s="378"/>
      <c r="M113" s="382"/>
      <c r="N113" s="383"/>
      <c r="O113" s="383"/>
      <c r="P113" s="383"/>
      <c r="Q113" s="383"/>
      <c r="R113" s="383"/>
      <c r="S113" s="383"/>
      <c r="T113" s="384"/>
      <c r="AT113" s="379" t="s">
        <v>148</v>
      </c>
      <c r="AU113" s="379" t="s">
        <v>84</v>
      </c>
      <c r="AV113" s="377" t="s">
        <v>144</v>
      </c>
      <c r="AW113" s="377" t="s">
        <v>36</v>
      </c>
      <c r="AX113" s="377" t="s">
        <v>82</v>
      </c>
      <c r="AY113" s="379" t="s">
        <v>136</v>
      </c>
    </row>
    <row r="114" spans="1:65" s="274" customFormat="1" ht="24.2" customHeight="1" x14ac:dyDescent="0.2">
      <c r="A114" s="271"/>
      <c r="B114" s="272"/>
      <c r="C114" s="404" t="s">
        <v>163</v>
      </c>
      <c r="D114" s="343" t="s">
        <v>139</v>
      </c>
      <c r="E114" s="344" t="s">
        <v>164</v>
      </c>
      <c r="F114" s="345" t="s">
        <v>165</v>
      </c>
      <c r="G114" s="346" t="s">
        <v>142</v>
      </c>
      <c r="H114" s="347">
        <v>171.73</v>
      </c>
      <c r="I114" s="131"/>
      <c r="J114" s="348">
        <f>ROUND(I114*H114,2)</f>
        <v>0</v>
      </c>
      <c r="K114" s="345" t="s">
        <v>143</v>
      </c>
      <c r="L114" s="272"/>
      <c r="M114" s="349" t="s">
        <v>3</v>
      </c>
      <c r="N114" s="350" t="s">
        <v>45</v>
      </c>
      <c r="O114" s="351"/>
      <c r="P114" s="352">
        <f>O114*H114</f>
        <v>0</v>
      </c>
      <c r="Q114" s="352">
        <v>4.3800000000000002E-3</v>
      </c>
      <c r="R114" s="352">
        <f>Q114*H114</f>
        <v>0.7521774</v>
      </c>
      <c r="S114" s="352">
        <v>0</v>
      </c>
      <c r="T114" s="353">
        <f>S114*H114</f>
        <v>0</v>
      </c>
      <c r="U114" s="271"/>
      <c r="V114" s="271"/>
      <c r="W114" s="271"/>
      <c r="X114" s="271"/>
      <c r="Y114" s="271"/>
      <c r="Z114" s="271"/>
      <c r="AA114" s="271"/>
      <c r="AB114" s="271"/>
      <c r="AC114" s="271"/>
      <c r="AD114" s="271"/>
      <c r="AE114" s="271"/>
      <c r="AR114" s="354" t="s">
        <v>144</v>
      </c>
      <c r="AT114" s="354" t="s">
        <v>139</v>
      </c>
      <c r="AU114" s="354" t="s">
        <v>84</v>
      </c>
      <c r="AY114" s="264" t="s">
        <v>136</v>
      </c>
      <c r="BE114" s="355">
        <f>IF(N114="základní",J114,0)</f>
        <v>0</v>
      </c>
      <c r="BF114" s="355">
        <f>IF(N114="snížená",J114,0)</f>
        <v>0</v>
      </c>
      <c r="BG114" s="355">
        <f>IF(N114="zákl. přenesená",J114,0)</f>
        <v>0</v>
      </c>
      <c r="BH114" s="355">
        <f>IF(N114="sníž. přenesená",J114,0)</f>
        <v>0</v>
      </c>
      <c r="BI114" s="355">
        <f>IF(N114="nulová",J114,0)</f>
        <v>0</v>
      </c>
      <c r="BJ114" s="264" t="s">
        <v>82</v>
      </c>
      <c r="BK114" s="355">
        <f>ROUND(I114*H114,2)</f>
        <v>0</v>
      </c>
      <c r="BL114" s="264" t="s">
        <v>144</v>
      </c>
      <c r="BM114" s="354" t="s">
        <v>166</v>
      </c>
    </row>
    <row r="115" spans="1:65" s="274" customFormat="1" x14ac:dyDescent="0.2">
      <c r="A115" s="271"/>
      <c r="B115" s="272"/>
      <c r="C115" s="408"/>
      <c r="D115" s="356" t="s">
        <v>146</v>
      </c>
      <c r="E115" s="271"/>
      <c r="F115" s="357" t="s">
        <v>167</v>
      </c>
      <c r="G115" s="271"/>
      <c r="H115" s="271"/>
      <c r="I115" s="136"/>
      <c r="J115" s="271"/>
      <c r="K115" s="271"/>
      <c r="L115" s="272"/>
      <c r="M115" s="358"/>
      <c r="N115" s="359"/>
      <c r="O115" s="351"/>
      <c r="P115" s="351"/>
      <c r="Q115" s="351"/>
      <c r="R115" s="351"/>
      <c r="S115" s="351"/>
      <c r="T115" s="360"/>
      <c r="U115" s="271"/>
      <c r="V115" s="271"/>
      <c r="W115" s="271"/>
      <c r="X115" s="271"/>
      <c r="Y115" s="271"/>
      <c r="Z115" s="271"/>
      <c r="AA115" s="271"/>
      <c r="AB115" s="271"/>
      <c r="AC115" s="271"/>
      <c r="AD115" s="271"/>
      <c r="AE115" s="271"/>
      <c r="AT115" s="264" t="s">
        <v>146</v>
      </c>
      <c r="AU115" s="264" t="s">
        <v>84</v>
      </c>
    </row>
    <row r="116" spans="1:65" s="361" customFormat="1" x14ac:dyDescent="0.2">
      <c r="B116" s="362"/>
      <c r="C116" s="421"/>
      <c r="D116" s="363" t="s">
        <v>148</v>
      </c>
      <c r="E116" s="364" t="s">
        <v>3</v>
      </c>
      <c r="F116" s="365" t="s">
        <v>157</v>
      </c>
      <c r="H116" s="364" t="s">
        <v>3</v>
      </c>
      <c r="I116" s="143"/>
      <c r="L116" s="362"/>
      <c r="M116" s="366"/>
      <c r="N116" s="367"/>
      <c r="O116" s="367"/>
      <c r="P116" s="367"/>
      <c r="Q116" s="367"/>
      <c r="R116" s="367"/>
      <c r="S116" s="367"/>
      <c r="T116" s="368"/>
      <c r="AT116" s="364" t="s">
        <v>148</v>
      </c>
      <c r="AU116" s="364" t="s">
        <v>84</v>
      </c>
      <c r="AV116" s="361" t="s">
        <v>82</v>
      </c>
      <c r="AW116" s="361" t="s">
        <v>36</v>
      </c>
      <c r="AX116" s="361" t="s">
        <v>74</v>
      </c>
      <c r="AY116" s="364" t="s">
        <v>136</v>
      </c>
    </row>
    <row r="117" spans="1:65" s="369" customFormat="1" x14ac:dyDescent="0.2">
      <c r="B117" s="370"/>
      <c r="C117" s="422"/>
      <c r="D117" s="363" t="s">
        <v>148</v>
      </c>
      <c r="E117" s="371" t="s">
        <v>3</v>
      </c>
      <c r="F117" s="372" t="s">
        <v>158</v>
      </c>
      <c r="H117" s="373">
        <v>36.6</v>
      </c>
      <c r="I117" s="151"/>
      <c r="L117" s="370"/>
      <c r="M117" s="374"/>
      <c r="N117" s="375"/>
      <c r="O117" s="375"/>
      <c r="P117" s="375"/>
      <c r="Q117" s="375"/>
      <c r="R117" s="375"/>
      <c r="S117" s="375"/>
      <c r="T117" s="376"/>
      <c r="AT117" s="371" t="s">
        <v>148</v>
      </c>
      <c r="AU117" s="371" t="s">
        <v>84</v>
      </c>
      <c r="AV117" s="369" t="s">
        <v>84</v>
      </c>
      <c r="AW117" s="369" t="s">
        <v>36</v>
      </c>
      <c r="AX117" s="369" t="s">
        <v>74</v>
      </c>
      <c r="AY117" s="371" t="s">
        <v>136</v>
      </c>
    </row>
    <row r="118" spans="1:65" s="361" customFormat="1" x14ac:dyDescent="0.2">
      <c r="B118" s="362"/>
      <c r="C118" s="421"/>
      <c r="D118" s="363" t="s">
        <v>148</v>
      </c>
      <c r="E118" s="364" t="s">
        <v>3</v>
      </c>
      <c r="F118" s="365" t="s">
        <v>159</v>
      </c>
      <c r="H118" s="364" t="s">
        <v>3</v>
      </c>
      <c r="I118" s="143"/>
      <c r="L118" s="362"/>
      <c r="M118" s="366"/>
      <c r="N118" s="367"/>
      <c r="O118" s="367"/>
      <c r="P118" s="367"/>
      <c r="Q118" s="367"/>
      <c r="R118" s="367"/>
      <c r="S118" s="367"/>
      <c r="T118" s="368"/>
      <c r="AT118" s="364" t="s">
        <v>148</v>
      </c>
      <c r="AU118" s="364" t="s">
        <v>84</v>
      </c>
      <c r="AV118" s="361" t="s">
        <v>82</v>
      </c>
      <c r="AW118" s="361" t="s">
        <v>36</v>
      </c>
      <c r="AX118" s="361" t="s">
        <v>74</v>
      </c>
      <c r="AY118" s="364" t="s">
        <v>136</v>
      </c>
    </row>
    <row r="119" spans="1:65" s="369" customFormat="1" x14ac:dyDescent="0.2">
      <c r="B119" s="370"/>
      <c r="C119" s="422"/>
      <c r="D119" s="363" t="s">
        <v>148</v>
      </c>
      <c r="E119" s="371" t="s">
        <v>3</v>
      </c>
      <c r="F119" s="372" t="s">
        <v>160</v>
      </c>
      <c r="H119" s="373">
        <v>203.33</v>
      </c>
      <c r="I119" s="151"/>
      <c r="L119" s="370"/>
      <c r="M119" s="374"/>
      <c r="N119" s="375"/>
      <c r="O119" s="375"/>
      <c r="P119" s="375"/>
      <c r="Q119" s="375"/>
      <c r="R119" s="375"/>
      <c r="S119" s="375"/>
      <c r="T119" s="376"/>
      <c r="AT119" s="371" t="s">
        <v>148</v>
      </c>
      <c r="AU119" s="371" t="s">
        <v>84</v>
      </c>
      <c r="AV119" s="369" t="s">
        <v>84</v>
      </c>
      <c r="AW119" s="369" t="s">
        <v>36</v>
      </c>
      <c r="AX119" s="369" t="s">
        <v>74</v>
      </c>
      <c r="AY119" s="371" t="s">
        <v>136</v>
      </c>
    </row>
    <row r="120" spans="1:65" s="361" customFormat="1" x14ac:dyDescent="0.2">
      <c r="B120" s="362"/>
      <c r="C120" s="421"/>
      <c r="D120" s="363" t="s">
        <v>148</v>
      </c>
      <c r="E120" s="364" t="s">
        <v>3</v>
      </c>
      <c r="F120" s="365" t="s">
        <v>161</v>
      </c>
      <c r="H120" s="364" t="s">
        <v>3</v>
      </c>
      <c r="I120" s="143"/>
      <c r="L120" s="362"/>
      <c r="M120" s="366"/>
      <c r="N120" s="367"/>
      <c r="O120" s="367"/>
      <c r="P120" s="367"/>
      <c r="Q120" s="367"/>
      <c r="R120" s="367"/>
      <c r="S120" s="367"/>
      <c r="T120" s="368"/>
      <c r="AT120" s="364" t="s">
        <v>148</v>
      </c>
      <c r="AU120" s="364" t="s">
        <v>84</v>
      </c>
      <c r="AV120" s="361" t="s">
        <v>82</v>
      </c>
      <c r="AW120" s="361" t="s">
        <v>36</v>
      </c>
      <c r="AX120" s="361" t="s">
        <v>74</v>
      </c>
      <c r="AY120" s="364" t="s">
        <v>136</v>
      </c>
    </row>
    <row r="121" spans="1:65" s="369" customFormat="1" x14ac:dyDescent="0.2">
      <c r="B121" s="370"/>
      <c r="C121" s="422"/>
      <c r="D121" s="363" t="s">
        <v>148</v>
      </c>
      <c r="E121" s="371" t="s">
        <v>3</v>
      </c>
      <c r="F121" s="372" t="s">
        <v>162</v>
      </c>
      <c r="H121" s="373">
        <v>-68.2</v>
      </c>
      <c r="I121" s="151"/>
      <c r="L121" s="370"/>
      <c r="M121" s="374"/>
      <c r="N121" s="375"/>
      <c r="O121" s="375"/>
      <c r="P121" s="375"/>
      <c r="Q121" s="375"/>
      <c r="R121" s="375"/>
      <c r="S121" s="375"/>
      <c r="T121" s="376"/>
      <c r="AT121" s="371" t="s">
        <v>148</v>
      </c>
      <c r="AU121" s="371" t="s">
        <v>84</v>
      </c>
      <c r="AV121" s="369" t="s">
        <v>84</v>
      </c>
      <c r="AW121" s="369" t="s">
        <v>36</v>
      </c>
      <c r="AX121" s="369" t="s">
        <v>74</v>
      </c>
      <c r="AY121" s="371" t="s">
        <v>136</v>
      </c>
    </row>
    <row r="122" spans="1:65" s="377" customFormat="1" x14ac:dyDescent="0.2">
      <c r="B122" s="378"/>
      <c r="C122" s="423"/>
      <c r="D122" s="363" t="s">
        <v>148</v>
      </c>
      <c r="E122" s="379" t="s">
        <v>3</v>
      </c>
      <c r="F122" s="380" t="s">
        <v>152</v>
      </c>
      <c r="H122" s="381">
        <v>171.73000000000002</v>
      </c>
      <c r="I122" s="159"/>
      <c r="L122" s="378"/>
      <c r="M122" s="382"/>
      <c r="N122" s="383"/>
      <c r="O122" s="383"/>
      <c r="P122" s="383"/>
      <c r="Q122" s="383"/>
      <c r="R122" s="383"/>
      <c r="S122" s="383"/>
      <c r="T122" s="384"/>
      <c r="AT122" s="379" t="s">
        <v>148</v>
      </c>
      <c r="AU122" s="379" t="s">
        <v>84</v>
      </c>
      <c r="AV122" s="377" t="s">
        <v>144</v>
      </c>
      <c r="AW122" s="377" t="s">
        <v>36</v>
      </c>
      <c r="AX122" s="377" t="s">
        <v>82</v>
      </c>
      <c r="AY122" s="379" t="s">
        <v>136</v>
      </c>
    </row>
    <row r="123" spans="1:65" s="274" customFormat="1" ht="16.5" customHeight="1" x14ac:dyDescent="0.2">
      <c r="A123" s="271"/>
      <c r="B123" s="272"/>
      <c r="C123" s="404" t="s">
        <v>144</v>
      </c>
      <c r="D123" s="343" t="s">
        <v>139</v>
      </c>
      <c r="E123" s="344" t="s">
        <v>168</v>
      </c>
      <c r="F123" s="345" t="s">
        <v>169</v>
      </c>
      <c r="G123" s="346" t="s">
        <v>142</v>
      </c>
      <c r="H123" s="347">
        <v>6.8120000000000003</v>
      </c>
      <c r="I123" s="131"/>
      <c r="J123" s="348">
        <f>ROUND(I123*H123,2)</f>
        <v>0</v>
      </c>
      <c r="K123" s="345" t="s">
        <v>143</v>
      </c>
      <c r="L123" s="272"/>
      <c r="M123" s="349" t="s">
        <v>3</v>
      </c>
      <c r="N123" s="350" t="s">
        <v>45</v>
      </c>
      <c r="O123" s="351"/>
      <c r="P123" s="352">
        <f>O123*H123</f>
        <v>0</v>
      </c>
      <c r="Q123" s="352">
        <v>4.0000000000000001E-3</v>
      </c>
      <c r="R123" s="352">
        <f>Q123*H123</f>
        <v>2.7248000000000001E-2</v>
      </c>
      <c r="S123" s="352">
        <v>0</v>
      </c>
      <c r="T123" s="353">
        <f>S123*H123</f>
        <v>0</v>
      </c>
      <c r="U123" s="271"/>
      <c r="V123" s="271"/>
      <c r="W123" s="271"/>
      <c r="X123" s="271"/>
      <c r="Y123" s="271"/>
      <c r="Z123" s="271"/>
      <c r="AA123" s="271"/>
      <c r="AB123" s="271"/>
      <c r="AC123" s="271"/>
      <c r="AD123" s="271"/>
      <c r="AE123" s="271"/>
      <c r="AR123" s="354" t="s">
        <v>144</v>
      </c>
      <c r="AT123" s="354" t="s">
        <v>139</v>
      </c>
      <c r="AU123" s="354" t="s">
        <v>84</v>
      </c>
      <c r="AY123" s="264" t="s">
        <v>136</v>
      </c>
      <c r="BE123" s="355">
        <f>IF(N123="základní",J123,0)</f>
        <v>0</v>
      </c>
      <c r="BF123" s="355">
        <f>IF(N123="snížená",J123,0)</f>
        <v>0</v>
      </c>
      <c r="BG123" s="355">
        <f>IF(N123="zákl. přenesená",J123,0)</f>
        <v>0</v>
      </c>
      <c r="BH123" s="355">
        <f>IF(N123="sníž. přenesená",J123,0)</f>
        <v>0</v>
      </c>
      <c r="BI123" s="355">
        <f>IF(N123="nulová",J123,0)</f>
        <v>0</v>
      </c>
      <c r="BJ123" s="264" t="s">
        <v>82</v>
      </c>
      <c r="BK123" s="355">
        <f>ROUND(I123*H123,2)</f>
        <v>0</v>
      </c>
      <c r="BL123" s="264" t="s">
        <v>144</v>
      </c>
      <c r="BM123" s="354" t="s">
        <v>170</v>
      </c>
    </row>
    <row r="124" spans="1:65" s="274" customFormat="1" x14ac:dyDescent="0.2">
      <c r="A124" s="271"/>
      <c r="B124" s="272"/>
      <c r="C124" s="408"/>
      <c r="D124" s="356" t="s">
        <v>146</v>
      </c>
      <c r="E124" s="271"/>
      <c r="F124" s="357" t="s">
        <v>171</v>
      </c>
      <c r="G124" s="271"/>
      <c r="H124" s="271"/>
      <c r="I124" s="136"/>
      <c r="J124" s="271"/>
      <c r="K124" s="271"/>
      <c r="L124" s="272"/>
      <c r="M124" s="358"/>
      <c r="N124" s="359"/>
      <c r="O124" s="351"/>
      <c r="P124" s="351"/>
      <c r="Q124" s="351"/>
      <c r="R124" s="351"/>
      <c r="S124" s="351"/>
      <c r="T124" s="360"/>
      <c r="U124" s="271"/>
      <c r="V124" s="271"/>
      <c r="W124" s="271"/>
      <c r="X124" s="271"/>
      <c r="Y124" s="271"/>
      <c r="Z124" s="271"/>
      <c r="AA124" s="271"/>
      <c r="AB124" s="271"/>
      <c r="AC124" s="271"/>
      <c r="AD124" s="271"/>
      <c r="AE124" s="271"/>
      <c r="AT124" s="264" t="s">
        <v>146</v>
      </c>
      <c r="AU124" s="264" t="s">
        <v>84</v>
      </c>
    </row>
    <row r="125" spans="1:65" s="361" customFormat="1" x14ac:dyDescent="0.2">
      <c r="B125" s="362"/>
      <c r="C125" s="421"/>
      <c r="D125" s="363" t="s">
        <v>148</v>
      </c>
      <c r="E125" s="364" t="s">
        <v>3</v>
      </c>
      <c r="F125" s="365" t="s">
        <v>149</v>
      </c>
      <c r="H125" s="364" t="s">
        <v>3</v>
      </c>
      <c r="I125" s="143"/>
      <c r="L125" s="362"/>
      <c r="M125" s="366"/>
      <c r="N125" s="367"/>
      <c r="O125" s="367"/>
      <c r="P125" s="367"/>
      <c r="Q125" s="367"/>
      <c r="R125" s="367"/>
      <c r="S125" s="367"/>
      <c r="T125" s="368"/>
      <c r="AT125" s="364" t="s">
        <v>148</v>
      </c>
      <c r="AU125" s="364" t="s">
        <v>84</v>
      </c>
      <c r="AV125" s="361" t="s">
        <v>82</v>
      </c>
      <c r="AW125" s="361" t="s">
        <v>36</v>
      </c>
      <c r="AX125" s="361" t="s">
        <v>74</v>
      </c>
      <c r="AY125" s="364" t="s">
        <v>136</v>
      </c>
    </row>
    <row r="126" spans="1:65" s="369" customFormat="1" x14ac:dyDescent="0.2">
      <c r="B126" s="370"/>
      <c r="C126" s="422"/>
      <c r="D126" s="363" t="s">
        <v>148</v>
      </c>
      <c r="E126" s="371" t="s">
        <v>3</v>
      </c>
      <c r="F126" s="372" t="s">
        <v>172</v>
      </c>
      <c r="H126" s="373">
        <v>7.298</v>
      </c>
      <c r="I126" s="151"/>
      <c r="L126" s="370"/>
      <c r="M126" s="374"/>
      <c r="N126" s="375"/>
      <c r="O126" s="375"/>
      <c r="P126" s="375"/>
      <c r="Q126" s="375"/>
      <c r="R126" s="375"/>
      <c r="S126" s="375"/>
      <c r="T126" s="376"/>
      <c r="AT126" s="371" t="s">
        <v>148</v>
      </c>
      <c r="AU126" s="371" t="s">
        <v>84</v>
      </c>
      <c r="AV126" s="369" t="s">
        <v>84</v>
      </c>
      <c r="AW126" s="369" t="s">
        <v>36</v>
      </c>
      <c r="AX126" s="369" t="s">
        <v>74</v>
      </c>
      <c r="AY126" s="371" t="s">
        <v>136</v>
      </c>
    </row>
    <row r="127" spans="1:65" s="369" customFormat="1" x14ac:dyDescent="0.2">
      <c r="B127" s="370"/>
      <c r="C127" s="422"/>
      <c r="D127" s="363" t="s">
        <v>148</v>
      </c>
      <c r="E127" s="371" t="s">
        <v>3</v>
      </c>
      <c r="F127" s="372" t="s">
        <v>173</v>
      </c>
      <c r="H127" s="373">
        <v>-0.48599999999999999</v>
      </c>
      <c r="I127" s="151"/>
      <c r="L127" s="370"/>
      <c r="M127" s="374"/>
      <c r="N127" s="375"/>
      <c r="O127" s="375"/>
      <c r="P127" s="375"/>
      <c r="Q127" s="375"/>
      <c r="R127" s="375"/>
      <c r="S127" s="375"/>
      <c r="T127" s="376"/>
      <c r="AT127" s="371" t="s">
        <v>148</v>
      </c>
      <c r="AU127" s="371" t="s">
        <v>84</v>
      </c>
      <c r="AV127" s="369" t="s">
        <v>84</v>
      </c>
      <c r="AW127" s="369" t="s">
        <v>36</v>
      </c>
      <c r="AX127" s="369" t="s">
        <v>74</v>
      </c>
      <c r="AY127" s="371" t="s">
        <v>136</v>
      </c>
    </row>
    <row r="128" spans="1:65" s="377" customFormat="1" x14ac:dyDescent="0.2">
      <c r="B128" s="378"/>
      <c r="C128" s="423"/>
      <c r="D128" s="363" t="s">
        <v>148</v>
      </c>
      <c r="E128" s="379" t="s">
        <v>3</v>
      </c>
      <c r="F128" s="380" t="s">
        <v>152</v>
      </c>
      <c r="H128" s="381">
        <v>6.8120000000000003</v>
      </c>
      <c r="I128" s="159"/>
      <c r="L128" s="378"/>
      <c r="M128" s="382"/>
      <c r="N128" s="383"/>
      <c r="O128" s="383"/>
      <c r="P128" s="383"/>
      <c r="Q128" s="383"/>
      <c r="R128" s="383"/>
      <c r="S128" s="383"/>
      <c r="T128" s="384"/>
      <c r="AT128" s="379" t="s">
        <v>148</v>
      </c>
      <c r="AU128" s="379" t="s">
        <v>84</v>
      </c>
      <c r="AV128" s="377" t="s">
        <v>144</v>
      </c>
      <c r="AW128" s="377" t="s">
        <v>36</v>
      </c>
      <c r="AX128" s="377" t="s">
        <v>82</v>
      </c>
      <c r="AY128" s="379" t="s">
        <v>136</v>
      </c>
    </row>
    <row r="129" spans="1:65" s="274" customFormat="1" ht="24.2" customHeight="1" x14ac:dyDescent="0.2">
      <c r="A129" s="271"/>
      <c r="B129" s="272"/>
      <c r="C129" s="404" t="s">
        <v>174</v>
      </c>
      <c r="D129" s="343" t="s">
        <v>139</v>
      </c>
      <c r="E129" s="344" t="s">
        <v>175</v>
      </c>
      <c r="F129" s="345" t="s">
        <v>176</v>
      </c>
      <c r="G129" s="346" t="s">
        <v>142</v>
      </c>
      <c r="H129" s="347">
        <v>11.749000000000001</v>
      </c>
      <c r="I129" s="131"/>
      <c r="J129" s="348">
        <f>ROUND(I129*H129,2)</f>
        <v>0</v>
      </c>
      <c r="K129" s="345" t="s">
        <v>143</v>
      </c>
      <c r="L129" s="272"/>
      <c r="M129" s="349" t="s">
        <v>3</v>
      </c>
      <c r="N129" s="350" t="s">
        <v>45</v>
      </c>
      <c r="O129" s="351"/>
      <c r="P129" s="352">
        <f>O129*H129</f>
        <v>0</v>
      </c>
      <c r="Q129" s="352">
        <v>1.575E-2</v>
      </c>
      <c r="R129" s="352">
        <f>Q129*H129</f>
        <v>0.18504675000000001</v>
      </c>
      <c r="S129" s="352">
        <v>0</v>
      </c>
      <c r="T129" s="353">
        <f>S129*H129</f>
        <v>0</v>
      </c>
      <c r="U129" s="271"/>
      <c r="V129" s="271"/>
      <c r="W129" s="271"/>
      <c r="X129" s="271"/>
      <c r="Y129" s="271"/>
      <c r="Z129" s="271"/>
      <c r="AA129" s="271"/>
      <c r="AB129" s="271"/>
      <c r="AC129" s="271"/>
      <c r="AD129" s="271"/>
      <c r="AE129" s="271"/>
      <c r="AR129" s="354" t="s">
        <v>144</v>
      </c>
      <c r="AT129" s="354" t="s">
        <v>139</v>
      </c>
      <c r="AU129" s="354" t="s">
        <v>84</v>
      </c>
      <c r="AY129" s="264" t="s">
        <v>136</v>
      </c>
      <c r="BE129" s="355">
        <f>IF(N129="základní",J129,0)</f>
        <v>0</v>
      </c>
      <c r="BF129" s="355">
        <f>IF(N129="snížená",J129,0)</f>
        <v>0</v>
      </c>
      <c r="BG129" s="355">
        <f>IF(N129="zákl. přenesená",J129,0)</f>
        <v>0</v>
      </c>
      <c r="BH129" s="355">
        <f>IF(N129="sníž. přenesená",J129,0)</f>
        <v>0</v>
      </c>
      <c r="BI129" s="355">
        <f>IF(N129="nulová",J129,0)</f>
        <v>0</v>
      </c>
      <c r="BJ129" s="264" t="s">
        <v>82</v>
      </c>
      <c r="BK129" s="355">
        <f>ROUND(I129*H129,2)</f>
        <v>0</v>
      </c>
      <c r="BL129" s="264" t="s">
        <v>144</v>
      </c>
      <c r="BM129" s="354" t="s">
        <v>177</v>
      </c>
    </row>
    <row r="130" spans="1:65" s="274" customFormat="1" x14ac:dyDescent="0.2">
      <c r="A130" s="271"/>
      <c r="B130" s="272"/>
      <c r="C130" s="408"/>
      <c r="D130" s="356" t="s">
        <v>146</v>
      </c>
      <c r="E130" s="271"/>
      <c r="F130" s="357" t="s">
        <v>178</v>
      </c>
      <c r="G130" s="271"/>
      <c r="H130" s="271"/>
      <c r="I130" s="136"/>
      <c r="J130" s="271"/>
      <c r="K130" s="271"/>
      <c r="L130" s="272"/>
      <c r="M130" s="358"/>
      <c r="N130" s="359"/>
      <c r="O130" s="351"/>
      <c r="P130" s="351"/>
      <c r="Q130" s="351"/>
      <c r="R130" s="351"/>
      <c r="S130" s="351"/>
      <c r="T130" s="360"/>
      <c r="U130" s="271"/>
      <c r="V130" s="271"/>
      <c r="W130" s="271"/>
      <c r="X130" s="271"/>
      <c r="Y130" s="271"/>
      <c r="Z130" s="271"/>
      <c r="AA130" s="271"/>
      <c r="AB130" s="271"/>
      <c r="AC130" s="271"/>
      <c r="AD130" s="271"/>
      <c r="AE130" s="271"/>
      <c r="AT130" s="264" t="s">
        <v>146</v>
      </c>
      <c r="AU130" s="264" t="s">
        <v>84</v>
      </c>
    </row>
    <row r="131" spans="1:65" s="361" customFormat="1" x14ac:dyDescent="0.2">
      <c r="B131" s="362"/>
      <c r="C131" s="421"/>
      <c r="D131" s="363" t="s">
        <v>148</v>
      </c>
      <c r="E131" s="364" t="s">
        <v>3</v>
      </c>
      <c r="F131" s="365" t="s">
        <v>149</v>
      </c>
      <c r="H131" s="364" t="s">
        <v>3</v>
      </c>
      <c r="I131" s="143"/>
      <c r="L131" s="362"/>
      <c r="M131" s="366"/>
      <c r="N131" s="367"/>
      <c r="O131" s="367"/>
      <c r="P131" s="367"/>
      <c r="Q131" s="367"/>
      <c r="R131" s="367"/>
      <c r="S131" s="367"/>
      <c r="T131" s="368"/>
      <c r="AT131" s="364" t="s">
        <v>148</v>
      </c>
      <c r="AU131" s="364" t="s">
        <v>84</v>
      </c>
      <c r="AV131" s="361" t="s">
        <v>82</v>
      </c>
      <c r="AW131" s="361" t="s">
        <v>36</v>
      </c>
      <c r="AX131" s="361" t="s">
        <v>74</v>
      </c>
      <c r="AY131" s="364" t="s">
        <v>136</v>
      </c>
    </row>
    <row r="132" spans="1:65" s="369" customFormat="1" x14ac:dyDescent="0.2">
      <c r="B132" s="370"/>
      <c r="C132" s="422"/>
      <c r="D132" s="363" t="s">
        <v>148</v>
      </c>
      <c r="E132" s="371" t="s">
        <v>3</v>
      </c>
      <c r="F132" s="372" t="s">
        <v>150</v>
      </c>
      <c r="H132" s="373">
        <v>13.135999999999999</v>
      </c>
      <c r="I132" s="151"/>
      <c r="L132" s="370"/>
      <c r="M132" s="374"/>
      <c r="N132" s="375"/>
      <c r="O132" s="375"/>
      <c r="P132" s="375"/>
      <c r="Q132" s="375"/>
      <c r="R132" s="375"/>
      <c r="S132" s="375"/>
      <c r="T132" s="376"/>
      <c r="AT132" s="371" t="s">
        <v>148</v>
      </c>
      <c r="AU132" s="371" t="s">
        <v>84</v>
      </c>
      <c r="AV132" s="369" t="s">
        <v>84</v>
      </c>
      <c r="AW132" s="369" t="s">
        <v>36</v>
      </c>
      <c r="AX132" s="369" t="s">
        <v>74</v>
      </c>
      <c r="AY132" s="371" t="s">
        <v>136</v>
      </c>
    </row>
    <row r="133" spans="1:65" s="369" customFormat="1" x14ac:dyDescent="0.2">
      <c r="B133" s="370"/>
      <c r="C133" s="422"/>
      <c r="D133" s="363" t="s">
        <v>148</v>
      </c>
      <c r="E133" s="371" t="s">
        <v>3</v>
      </c>
      <c r="F133" s="372" t="s">
        <v>151</v>
      </c>
      <c r="H133" s="373">
        <v>-1.387</v>
      </c>
      <c r="I133" s="151"/>
      <c r="L133" s="370"/>
      <c r="M133" s="374"/>
      <c r="N133" s="375"/>
      <c r="O133" s="375"/>
      <c r="P133" s="375"/>
      <c r="Q133" s="375"/>
      <c r="R133" s="375"/>
      <c r="S133" s="375"/>
      <c r="T133" s="376"/>
      <c r="AT133" s="371" t="s">
        <v>148</v>
      </c>
      <c r="AU133" s="371" t="s">
        <v>84</v>
      </c>
      <c r="AV133" s="369" t="s">
        <v>84</v>
      </c>
      <c r="AW133" s="369" t="s">
        <v>36</v>
      </c>
      <c r="AX133" s="369" t="s">
        <v>74</v>
      </c>
      <c r="AY133" s="371" t="s">
        <v>136</v>
      </c>
    </row>
    <row r="134" spans="1:65" s="377" customFormat="1" x14ac:dyDescent="0.2">
      <c r="B134" s="378"/>
      <c r="C134" s="423"/>
      <c r="D134" s="363" t="s">
        <v>148</v>
      </c>
      <c r="E134" s="379" t="s">
        <v>3</v>
      </c>
      <c r="F134" s="380" t="s">
        <v>152</v>
      </c>
      <c r="H134" s="381">
        <v>11.748999999999999</v>
      </c>
      <c r="I134" s="159"/>
      <c r="L134" s="378"/>
      <c r="M134" s="382"/>
      <c r="N134" s="383"/>
      <c r="O134" s="383"/>
      <c r="P134" s="383"/>
      <c r="Q134" s="383"/>
      <c r="R134" s="383"/>
      <c r="S134" s="383"/>
      <c r="T134" s="384"/>
      <c r="AT134" s="379" t="s">
        <v>148</v>
      </c>
      <c r="AU134" s="379" t="s">
        <v>84</v>
      </c>
      <c r="AV134" s="377" t="s">
        <v>144</v>
      </c>
      <c r="AW134" s="377" t="s">
        <v>36</v>
      </c>
      <c r="AX134" s="377" t="s">
        <v>82</v>
      </c>
      <c r="AY134" s="379" t="s">
        <v>136</v>
      </c>
    </row>
    <row r="135" spans="1:65" s="274" customFormat="1" ht="16.5" customHeight="1" x14ac:dyDescent="0.2">
      <c r="A135" s="271"/>
      <c r="B135" s="272"/>
      <c r="C135" s="404" t="s">
        <v>137</v>
      </c>
      <c r="D135" s="343" t="s">
        <v>139</v>
      </c>
      <c r="E135" s="344" t="s">
        <v>179</v>
      </c>
      <c r="F135" s="345" t="s">
        <v>180</v>
      </c>
      <c r="G135" s="346" t="s">
        <v>142</v>
      </c>
      <c r="H135" s="347">
        <v>171.73</v>
      </c>
      <c r="I135" s="131"/>
      <c r="J135" s="348">
        <f>ROUND(I135*H135,2)</f>
        <v>0</v>
      </c>
      <c r="K135" s="345" t="s">
        <v>143</v>
      </c>
      <c r="L135" s="272"/>
      <c r="M135" s="349" t="s">
        <v>3</v>
      </c>
      <c r="N135" s="350" t="s">
        <v>45</v>
      </c>
      <c r="O135" s="351"/>
      <c r="P135" s="352">
        <f>O135*H135</f>
        <v>0</v>
      </c>
      <c r="Q135" s="352">
        <v>3.0000000000000001E-3</v>
      </c>
      <c r="R135" s="352">
        <f>Q135*H135</f>
        <v>0.51518999999999993</v>
      </c>
      <c r="S135" s="352">
        <v>0</v>
      </c>
      <c r="T135" s="353">
        <f>S135*H135</f>
        <v>0</v>
      </c>
      <c r="U135" s="271"/>
      <c r="V135" s="271"/>
      <c r="W135" s="271"/>
      <c r="X135" s="271"/>
      <c r="Y135" s="271"/>
      <c r="Z135" s="271"/>
      <c r="AA135" s="271"/>
      <c r="AB135" s="271"/>
      <c r="AC135" s="271"/>
      <c r="AD135" s="271"/>
      <c r="AE135" s="271"/>
      <c r="AR135" s="354" t="s">
        <v>144</v>
      </c>
      <c r="AT135" s="354" t="s">
        <v>139</v>
      </c>
      <c r="AU135" s="354" t="s">
        <v>84</v>
      </c>
      <c r="AY135" s="264" t="s">
        <v>136</v>
      </c>
      <c r="BE135" s="355">
        <f>IF(N135="základní",J135,0)</f>
        <v>0</v>
      </c>
      <c r="BF135" s="355">
        <f>IF(N135="snížená",J135,0)</f>
        <v>0</v>
      </c>
      <c r="BG135" s="355">
        <f>IF(N135="zákl. přenesená",J135,0)</f>
        <v>0</v>
      </c>
      <c r="BH135" s="355">
        <f>IF(N135="sníž. přenesená",J135,0)</f>
        <v>0</v>
      </c>
      <c r="BI135" s="355">
        <f>IF(N135="nulová",J135,0)</f>
        <v>0</v>
      </c>
      <c r="BJ135" s="264" t="s">
        <v>82</v>
      </c>
      <c r="BK135" s="355">
        <f>ROUND(I135*H135,2)</f>
        <v>0</v>
      </c>
      <c r="BL135" s="264" t="s">
        <v>144</v>
      </c>
      <c r="BM135" s="354" t="s">
        <v>181</v>
      </c>
    </row>
    <row r="136" spans="1:65" s="274" customFormat="1" x14ac:dyDescent="0.2">
      <c r="A136" s="271"/>
      <c r="B136" s="272"/>
      <c r="C136" s="408"/>
      <c r="D136" s="356" t="s">
        <v>146</v>
      </c>
      <c r="E136" s="271"/>
      <c r="F136" s="357" t="s">
        <v>182</v>
      </c>
      <c r="G136" s="271"/>
      <c r="H136" s="271"/>
      <c r="I136" s="136"/>
      <c r="J136" s="271"/>
      <c r="K136" s="271"/>
      <c r="L136" s="272"/>
      <c r="M136" s="358"/>
      <c r="N136" s="359"/>
      <c r="O136" s="351"/>
      <c r="P136" s="351"/>
      <c r="Q136" s="351"/>
      <c r="R136" s="351"/>
      <c r="S136" s="351"/>
      <c r="T136" s="360"/>
      <c r="U136" s="271"/>
      <c r="V136" s="271"/>
      <c r="W136" s="271"/>
      <c r="X136" s="271"/>
      <c r="Y136" s="271"/>
      <c r="Z136" s="271"/>
      <c r="AA136" s="271"/>
      <c r="AB136" s="271"/>
      <c r="AC136" s="271"/>
      <c r="AD136" s="271"/>
      <c r="AE136" s="271"/>
      <c r="AT136" s="264" t="s">
        <v>146</v>
      </c>
      <c r="AU136" s="264" t="s">
        <v>84</v>
      </c>
    </row>
    <row r="137" spans="1:65" s="361" customFormat="1" x14ac:dyDescent="0.2">
      <c r="B137" s="362"/>
      <c r="C137" s="421"/>
      <c r="D137" s="363" t="s">
        <v>148</v>
      </c>
      <c r="E137" s="364" t="s">
        <v>3</v>
      </c>
      <c r="F137" s="365" t="s">
        <v>157</v>
      </c>
      <c r="H137" s="364" t="s">
        <v>3</v>
      </c>
      <c r="I137" s="143"/>
      <c r="L137" s="362"/>
      <c r="M137" s="366"/>
      <c r="N137" s="367"/>
      <c r="O137" s="367"/>
      <c r="P137" s="367"/>
      <c r="Q137" s="367"/>
      <c r="R137" s="367"/>
      <c r="S137" s="367"/>
      <c r="T137" s="368"/>
      <c r="AT137" s="364" t="s">
        <v>148</v>
      </c>
      <c r="AU137" s="364" t="s">
        <v>84</v>
      </c>
      <c r="AV137" s="361" t="s">
        <v>82</v>
      </c>
      <c r="AW137" s="361" t="s">
        <v>36</v>
      </c>
      <c r="AX137" s="361" t="s">
        <v>74</v>
      </c>
      <c r="AY137" s="364" t="s">
        <v>136</v>
      </c>
    </row>
    <row r="138" spans="1:65" s="369" customFormat="1" x14ac:dyDescent="0.2">
      <c r="B138" s="370"/>
      <c r="C138" s="422"/>
      <c r="D138" s="363" t="s">
        <v>148</v>
      </c>
      <c r="E138" s="371" t="s">
        <v>3</v>
      </c>
      <c r="F138" s="372" t="s">
        <v>158</v>
      </c>
      <c r="H138" s="373">
        <v>36.6</v>
      </c>
      <c r="I138" s="151"/>
      <c r="L138" s="370"/>
      <c r="M138" s="374"/>
      <c r="N138" s="375"/>
      <c r="O138" s="375"/>
      <c r="P138" s="375"/>
      <c r="Q138" s="375"/>
      <c r="R138" s="375"/>
      <c r="S138" s="375"/>
      <c r="T138" s="376"/>
      <c r="AT138" s="371" t="s">
        <v>148</v>
      </c>
      <c r="AU138" s="371" t="s">
        <v>84</v>
      </c>
      <c r="AV138" s="369" t="s">
        <v>84</v>
      </c>
      <c r="AW138" s="369" t="s">
        <v>36</v>
      </c>
      <c r="AX138" s="369" t="s">
        <v>74</v>
      </c>
      <c r="AY138" s="371" t="s">
        <v>136</v>
      </c>
    </row>
    <row r="139" spans="1:65" s="361" customFormat="1" x14ac:dyDescent="0.2">
      <c r="B139" s="362"/>
      <c r="C139" s="421"/>
      <c r="D139" s="363" t="s">
        <v>148</v>
      </c>
      <c r="E139" s="364" t="s">
        <v>3</v>
      </c>
      <c r="F139" s="365" t="s">
        <v>159</v>
      </c>
      <c r="H139" s="364" t="s">
        <v>3</v>
      </c>
      <c r="I139" s="143"/>
      <c r="L139" s="362"/>
      <c r="M139" s="366"/>
      <c r="N139" s="367"/>
      <c r="O139" s="367"/>
      <c r="P139" s="367"/>
      <c r="Q139" s="367"/>
      <c r="R139" s="367"/>
      <c r="S139" s="367"/>
      <c r="T139" s="368"/>
      <c r="AT139" s="364" t="s">
        <v>148</v>
      </c>
      <c r="AU139" s="364" t="s">
        <v>84</v>
      </c>
      <c r="AV139" s="361" t="s">
        <v>82</v>
      </c>
      <c r="AW139" s="361" t="s">
        <v>36</v>
      </c>
      <c r="AX139" s="361" t="s">
        <v>74</v>
      </c>
      <c r="AY139" s="364" t="s">
        <v>136</v>
      </c>
    </row>
    <row r="140" spans="1:65" s="369" customFormat="1" x14ac:dyDescent="0.2">
      <c r="B140" s="370"/>
      <c r="C140" s="422"/>
      <c r="D140" s="363" t="s">
        <v>148</v>
      </c>
      <c r="E140" s="371" t="s">
        <v>3</v>
      </c>
      <c r="F140" s="372" t="s">
        <v>160</v>
      </c>
      <c r="H140" s="373">
        <v>203.33</v>
      </c>
      <c r="I140" s="151"/>
      <c r="L140" s="370"/>
      <c r="M140" s="374"/>
      <c r="N140" s="375"/>
      <c r="O140" s="375"/>
      <c r="P140" s="375"/>
      <c r="Q140" s="375"/>
      <c r="R140" s="375"/>
      <c r="S140" s="375"/>
      <c r="T140" s="376"/>
      <c r="AT140" s="371" t="s">
        <v>148</v>
      </c>
      <c r="AU140" s="371" t="s">
        <v>84</v>
      </c>
      <c r="AV140" s="369" t="s">
        <v>84</v>
      </c>
      <c r="AW140" s="369" t="s">
        <v>36</v>
      </c>
      <c r="AX140" s="369" t="s">
        <v>74</v>
      </c>
      <c r="AY140" s="371" t="s">
        <v>136</v>
      </c>
    </row>
    <row r="141" spans="1:65" s="361" customFormat="1" x14ac:dyDescent="0.2">
      <c r="B141" s="362"/>
      <c r="C141" s="421"/>
      <c r="D141" s="363" t="s">
        <v>148</v>
      </c>
      <c r="E141" s="364" t="s">
        <v>3</v>
      </c>
      <c r="F141" s="365" t="s">
        <v>161</v>
      </c>
      <c r="H141" s="364" t="s">
        <v>3</v>
      </c>
      <c r="I141" s="143"/>
      <c r="L141" s="362"/>
      <c r="M141" s="366"/>
      <c r="N141" s="367"/>
      <c r="O141" s="367"/>
      <c r="P141" s="367"/>
      <c r="Q141" s="367"/>
      <c r="R141" s="367"/>
      <c r="S141" s="367"/>
      <c r="T141" s="368"/>
      <c r="AT141" s="364" t="s">
        <v>148</v>
      </c>
      <c r="AU141" s="364" t="s">
        <v>84</v>
      </c>
      <c r="AV141" s="361" t="s">
        <v>82</v>
      </c>
      <c r="AW141" s="361" t="s">
        <v>36</v>
      </c>
      <c r="AX141" s="361" t="s">
        <v>74</v>
      </c>
      <c r="AY141" s="364" t="s">
        <v>136</v>
      </c>
    </row>
    <row r="142" spans="1:65" s="369" customFormat="1" x14ac:dyDescent="0.2">
      <c r="B142" s="370"/>
      <c r="C142" s="422"/>
      <c r="D142" s="363" t="s">
        <v>148</v>
      </c>
      <c r="E142" s="371" t="s">
        <v>3</v>
      </c>
      <c r="F142" s="372" t="s">
        <v>162</v>
      </c>
      <c r="H142" s="373">
        <v>-68.2</v>
      </c>
      <c r="I142" s="151"/>
      <c r="L142" s="370"/>
      <c r="M142" s="374"/>
      <c r="N142" s="375"/>
      <c r="O142" s="375"/>
      <c r="P142" s="375"/>
      <c r="Q142" s="375"/>
      <c r="R142" s="375"/>
      <c r="S142" s="375"/>
      <c r="T142" s="376"/>
      <c r="AT142" s="371" t="s">
        <v>148</v>
      </c>
      <c r="AU142" s="371" t="s">
        <v>84</v>
      </c>
      <c r="AV142" s="369" t="s">
        <v>84</v>
      </c>
      <c r="AW142" s="369" t="s">
        <v>36</v>
      </c>
      <c r="AX142" s="369" t="s">
        <v>74</v>
      </c>
      <c r="AY142" s="371" t="s">
        <v>136</v>
      </c>
    </row>
    <row r="143" spans="1:65" s="377" customFormat="1" x14ac:dyDescent="0.2">
      <c r="B143" s="378"/>
      <c r="C143" s="423"/>
      <c r="D143" s="363" t="s">
        <v>148</v>
      </c>
      <c r="E143" s="379" t="s">
        <v>3</v>
      </c>
      <c r="F143" s="380" t="s">
        <v>152</v>
      </c>
      <c r="H143" s="381">
        <v>171.73000000000002</v>
      </c>
      <c r="I143" s="159"/>
      <c r="L143" s="378"/>
      <c r="M143" s="382"/>
      <c r="N143" s="383"/>
      <c r="O143" s="383"/>
      <c r="P143" s="383"/>
      <c r="Q143" s="383"/>
      <c r="R143" s="383"/>
      <c r="S143" s="383"/>
      <c r="T143" s="384"/>
      <c r="AT143" s="379" t="s">
        <v>148</v>
      </c>
      <c r="AU143" s="379" t="s">
        <v>84</v>
      </c>
      <c r="AV143" s="377" t="s">
        <v>144</v>
      </c>
      <c r="AW143" s="377" t="s">
        <v>36</v>
      </c>
      <c r="AX143" s="377" t="s">
        <v>82</v>
      </c>
      <c r="AY143" s="379" t="s">
        <v>136</v>
      </c>
    </row>
    <row r="144" spans="1:65" s="274" customFormat="1" ht="21.75" customHeight="1" x14ac:dyDescent="0.2">
      <c r="A144" s="271"/>
      <c r="B144" s="272"/>
      <c r="C144" s="404" t="s">
        <v>183</v>
      </c>
      <c r="D144" s="343" t="s">
        <v>139</v>
      </c>
      <c r="E144" s="344" t="s">
        <v>184</v>
      </c>
      <c r="F144" s="345" t="s">
        <v>185</v>
      </c>
      <c r="G144" s="346" t="s">
        <v>142</v>
      </c>
      <c r="H144" s="347">
        <v>47.768999999999998</v>
      </c>
      <c r="I144" s="131"/>
      <c r="J144" s="348">
        <f>ROUND(I144*H144,2)</f>
        <v>0</v>
      </c>
      <c r="K144" s="345" t="s">
        <v>143</v>
      </c>
      <c r="L144" s="272"/>
      <c r="M144" s="349" t="s">
        <v>3</v>
      </c>
      <c r="N144" s="350" t="s">
        <v>45</v>
      </c>
      <c r="O144" s="351"/>
      <c r="P144" s="352">
        <f>O144*H144</f>
        <v>0</v>
      </c>
      <c r="Q144" s="352">
        <v>1.1E-4</v>
      </c>
      <c r="R144" s="352">
        <f>Q144*H144</f>
        <v>5.25459E-3</v>
      </c>
      <c r="S144" s="352">
        <v>6.0000000000000002E-5</v>
      </c>
      <c r="T144" s="353">
        <f>S144*H144</f>
        <v>2.8661400000000001E-3</v>
      </c>
      <c r="U144" s="271"/>
      <c r="V144" s="271"/>
      <c r="W144" s="271"/>
      <c r="X144" s="271"/>
      <c r="Y144" s="271"/>
      <c r="Z144" s="271"/>
      <c r="AA144" s="271"/>
      <c r="AB144" s="271"/>
      <c r="AC144" s="271"/>
      <c r="AD144" s="271"/>
      <c r="AE144" s="271"/>
      <c r="AR144" s="354" t="s">
        <v>144</v>
      </c>
      <c r="AT144" s="354" t="s">
        <v>139</v>
      </c>
      <c r="AU144" s="354" t="s">
        <v>84</v>
      </c>
      <c r="AY144" s="264" t="s">
        <v>136</v>
      </c>
      <c r="BE144" s="355">
        <f>IF(N144="základní",J144,0)</f>
        <v>0</v>
      </c>
      <c r="BF144" s="355">
        <f>IF(N144="snížená",J144,0)</f>
        <v>0</v>
      </c>
      <c r="BG144" s="355">
        <f>IF(N144="zákl. přenesená",J144,0)</f>
        <v>0</v>
      </c>
      <c r="BH144" s="355">
        <f>IF(N144="sníž. přenesená",J144,0)</f>
        <v>0</v>
      </c>
      <c r="BI144" s="355">
        <f>IF(N144="nulová",J144,0)</f>
        <v>0</v>
      </c>
      <c r="BJ144" s="264" t="s">
        <v>82</v>
      </c>
      <c r="BK144" s="355">
        <f>ROUND(I144*H144,2)</f>
        <v>0</v>
      </c>
      <c r="BL144" s="264" t="s">
        <v>144</v>
      </c>
      <c r="BM144" s="354" t="s">
        <v>186</v>
      </c>
    </row>
    <row r="145" spans="1:65" s="274" customFormat="1" x14ac:dyDescent="0.2">
      <c r="A145" s="271"/>
      <c r="B145" s="272"/>
      <c r="C145" s="408"/>
      <c r="D145" s="356" t="s">
        <v>146</v>
      </c>
      <c r="E145" s="271"/>
      <c r="F145" s="357" t="s">
        <v>187</v>
      </c>
      <c r="G145" s="271"/>
      <c r="H145" s="271"/>
      <c r="I145" s="136"/>
      <c r="J145" s="271"/>
      <c r="K145" s="271"/>
      <c r="L145" s="272"/>
      <c r="M145" s="358"/>
      <c r="N145" s="359"/>
      <c r="O145" s="351"/>
      <c r="P145" s="351"/>
      <c r="Q145" s="351"/>
      <c r="R145" s="351"/>
      <c r="S145" s="351"/>
      <c r="T145" s="360"/>
      <c r="U145" s="271"/>
      <c r="V145" s="271"/>
      <c r="W145" s="271"/>
      <c r="X145" s="271"/>
      <c r="Y145" s="271"/>
      <c r="Z145" s="271"/>
      <c r="AA145" s="271"/>
      <c r="AB145" s="271"/>
      <c r="AC145" s="271"/>
      <c r="AD145" s="271"/>
      <c r="AE145" s="271"/>
      <c r="AT145" s="264" t="s">
        <v>146</v>
      </c>
      <c r="AU145" s="264" t="s">
        <v>84</v>
      </c>
    </row>
    <row r="146" spans="1:65" s="361" customFormat="1" x14ac:dyDescent="0.2">
      <c r="B146" s="362"/>
      <c r="C146" s="421"/>
      <c r="D146" s="363" t="s">
        <v>148</v>
      </c>
      <c r="E146" s="364" t="s">
        <v>3</v>
      </c>
      <c r="F146" s="365" t="s">
        <v>188</v>
      </c>
      <c r="H146" s="364" t="s">
        <v>3</v>
      </c>
      <c r="I146" s="143"/>
      <c r="L146" s="362"/>
      <c r="M146" s="366"/>
      <c r="N146" s="367"/>
      <c r="O146" s="367"/>
      <c r="P146" s="367"/>
      <c r="Q146" s="367"/>
      <c r="R146" s="367"/>
      <c r="S146" s="367"/>
      <c r="T146" s="368"/>
      <c r="AT146" s="364" t="s">
        <v>148</v>
      </c>
      <c r="AU146" s="364" t="s">
        <v>84</v>
      </c>
      <c r="AV146" s="361" t="s">
        <v>82</v>
      </c>
      <c r="AW146" s="361" t="s">
        <v>36</v>
      </c>
      <c r="AX146" s="361" t="s">
        <v>74</v>
      </c>
      <c r="AY146" s="364" t="s">
        <v>136</v>
      </c>
    </row>
    <row r="147" spans="1:65" s="369" customFormat="1" x14ac:dyDescent="0.2">
      <c r="B147" s="370"/>
      <c r="C147" s="422"/>
      <c r="D147" s="363" t="s">
        <v>148</v>
      </c>
      <c r="E147" s="371" t="s">
        <v>3</v>
      </c>
      <c r="F147" s="372" t="s">
        <v>189</v>
      </c>
      <c r="H147" s="373">
        <v>2.375</v>
      </c>
      <c r="I147" s="151"/>
      <c r="L147" s="370"/>
      <c r="M147" s="374"/>
      <c r="N147" s="375"/>
      <c r="O147" s="375"/>
      <c r="P147" s="375"/>
      <c r="Q147" s="375"/>
      <c r="R147" s="375"/>
      <c r="S147" s="375"/>
      <c r="T147" s="376"/>
      <c r="AT147" s="371" t="s">
        <v>148</v>
      </c>
      <c r="AU147" s="371" t="s">
        <v>84</v>
      </c>
      <c r="AV147" s="369" t="s">
        <v>84</v>
      </c>
      <c r="AW147" s="369" t="s">
        <v>36</v>
      </c>
      <c r="AX147" s="369" t="s">
        <v>74</v>
      </c>
      <c r="AY147" s="371" t="s">
        <v>136</v>
      </c>
    </row>
    <row r="148" spans="1:65" s="361" customFormat="1" x14ac:dyDescent="0.2">
      <c r="B148" s="362"/>
      <c r="C148" s="421"/>
      <c r="D148" s="363" t="s">
        <v>148</v>
      </c>
      <c r="E148" s="364" t="s">
        <v>3</v>
      </c>
      <c r="F148" s="365" t="s">
        <v>190</v>
      </c>
      <c r="H148" s="364" t="s">
        <v>3</v>
      </c>
      <c r="I148" s="143"/>
      <c r="L148" s="362"/>
      <c r="M148" s="366"/>
      <c r="N148" s="367"/>
      <c r="O148" s="367"/>
      <c r="P148" s="367"/>
      <c r="Q148" s="367"/>
      <c r="R148" s="367"/>
      <c r="S148" s="367"/>
      <c r="T148" s="368"/>
      <c r="AT148" s="364" t="s">
        <v>148</v>
      </c>
      <c r="AU148" s="364" t="s">
        <v>84</v>
      </c>
      <c r="AV148" s="361" t="s">
        <v>82</v>
      </c>
      <c r="AW148" s="361" t="s">
        <v>36</v>
      </c>
      <c r="AX148" s="361" t="s">
        <v>74</v>
      </c>
      <c r="AY148" s="364" t="s">
        <v>136</v>
      </c>
    </row>
    <row r="149" spans="1:65" s="369" customFormat="1" x14ac:dyDescent="0.2">
      <c r="B149" s="370"/>
      <c r="C149" s="422"/>
      <c r="D149" s="363" t="s">
        <v>148</v>
      </c>
      <c r="E149" s="371" t="s">
        <v>3</v>
      </c>
      <c r="F149" s="372" t="s">
        <v>191</v>
      </c>
      <c r="H149" s="373">
        <v>5.516</v>
      </c>
      <c r="I149" s="151"/>
      <c r="L149" s="370"/>
      <c r="M149" s="374"/>
      <c r="N149" s="375"/>
      <c r="O149" s="375"/>
      <c r="P149" s="375"/>
      <c r="Q149" s="375"/>
      <c r="R149" s="375"/>
      <c r="S149" s="375"/>
      <c r="T149" s="376"/>
      <c r="AT149" s="371" t="s">
        <v>148</v>
      </c>
      <c r="AU149" s="371" t="s">
        <v>84</v>
      </c>
      <c r="AV149" s="369" t="s">
        <v>84</v>
      </c>
      <c r="AW149" s="369" t="s">
        <v>36</v>
      </c>
      <c r="AX149" s="369" t="s">
        <v>74</v>
      </c>
      <c r="AY149" s="371" t="s">
        <v>136</v>
      </c>
    </row>
    <row r="150" spans="1:65" s="369" customFormat="1" x14ac:dyDescent="0.2">
      <c r="B150" s="370"/>
      <c r="C150" s="422"/>
      <c r="D150" s="363" t="s">
        <v>148</v>
      </c>
      <c r="E150" s="371" t="s">
        <v>3</v>
      </c>
      <c r="F150" s="372" t="s">
        <v>192</v>
      </c>
      <c r="H150" s="373">
        <v>3.1520000000000001</v>
      </c>
      <c r="I150" s="151"/>
      <c r="L150" s="370"/>
      <c r="M150" s="374"/>
      <c r="N150" s="375"/>
      <c r="O150" s="375"/>
      <c r="P150" s="375"/>
      <c r="Q150" s="375"/>
      <c r="R150" s="375"/>
      <c r="S150" s="375"/>
      <c r="T150" s="376"/>
      <c r="AT150" s="371" t="s">
        <v>148</v>
      </c>
      <c r="AU150" s="371" t="s">
        <v>84</v>
      </c>
      <c r="AV150" s="369" t="s">
        <v>84</v>
      </c>
      <c r="AW150" s="369" t="s">
        <v>36</v>
      </c>
      <c r="AX150" s="369" t="s">
        <v>74</v>
      </c>
      <c r="AY150" s="371" t="s">
        <v>136</v>
      </c>
    </row>
    <row r="151" spans="1:65" s="361" customFormat="1" x14ac:dyDescent="0.2">
      <c r="B151" s="362"/>
      <c r="C151" s="421"/>
      <c r="D151" s="363" t="s">
        <v>148</v>
      </c>
      <c r="E151" s="364" t="s">
        <v>3</v>
      </c>
      <c r="F151" s="365" t="s">
        <v>193</v>
      </c>
      <c r="H151" s="364" t="s">
        <v>3</v>
      </c>
      <c r="I151" s="143"/>
      <c r="L151" s="362"/>
      <c r="M151" s="366"/>
      <c r="N151" s="367"/>
      <c r="O151" s="367"/>
      <c r="P151" s="367"/>
      <c r="Q151" s="367"/>
      <c r="R151" s="367"/>
      <c r="S151" s="367"/>
      <c r="T151" s="368"/>
      <c r="AT151" s="364" t="s">
        <v>148</v>
      </c>
      <c r="AU151" s="364" t="s">
        <v>84</v>
      </c>
      <c r="AV151" s="361" t="s">
        <v>82</v>
      </c>
      <c r="AW151" s="361" t="s">
        <v>36</v>
      </c>
      <c r="AX151" s="361" t="s">
        <v>74</v>
      </c>
      <c r="AY151" s="364" t="s">
        <v>136</v>
      </c>
    </row>
    <row r="152" spans="1:65" s="369" customFormat="1" x14ac:dyDescent="0.2">
      <c r="B152" s="370"/>
      <c r="C152" s="422"/>
      <c r="D152" s="363" t="s">
        <v>148</v>
      </c>
      <c r="E152" s="371" t="s">
        <v>3</v>
      </c>
      <c r="F152" s="372" t="s">
        <v>194</v>
      </c>
      <c r="H152" s="373">
        <v>11.2</v>
      </c>
      <c r="I152" s="151"/>
      <c r="L152" s="370"/>
      <c r="M152" s="374"/>
      <c r="N152" s="375"/>
      <c r="O152" s="375"/>
      <c r="P152" s="375"/>
      <c r="Q152" s="375"/>
      <c r="R152" s="375"/>
      <c r="S152" s="375"/>
      <c r="T152" s="376"/>
      <c r="AT152" s="371" t="s">
        <v>148</v>
      </c>
      <c r="AU152" s="371" t="s">
        <v>84</v>
      </c>
      <c r="AV152" s="369" t="s">
        <v>84</v>
      </c>
      <c r="AW152" s="369" t="s">
        <v>36</v>
      </c>
      <c r="AX152" s="369" t="s">
        <v>74</v>
      </c>
      <c r="AY152" s="371" t="s">
        <v>136</v>
      </c>
    </row>
    <row r="153" spans="1:65" s="361" customFormat="1" x14ac:dyDescent="0.2">
      <c r="B153" s="362"/>
      <c r="C153" s="421"/>
      <c r="D153" s="363" t="s">
        <v>148</v>
      </c>
      <c r="E153" s="364" t="s">
        <v>3</v>
      </c>
      <c r="F153" s="365" t="s">
        <v>195</v>
      </c>
      <c r="H153" s="364" t="s">
        <v>3</v>
      </c>
      <c r="I153" s="143"/>
      <c r="L153" s="362"/>
      <c r="M153" s="366"/>
      <c r="N153" s="367"/>
      <c r="O153" s="367"/>
      <c r="P153" s="367"/>
      <c r="Q153" s="367"/>
      <c r="R153" s="367"/>
      <c r="S153" s="367"/>
      <c r="T153" s="368"/>
      <c r="AT153" s="364" t="s">
        <v>148</v>
      </c>
      <c r="AU153" s="364" t="s">
        <v>84</v>
      </c>
      <c r="AV153" s="361" t="s">
        <v>82</v>
      </c>
      <c r="AW153" s="361" t="s">
        <v>36</v>
      </c>
      <c r="AX153" s="361" t="s">
        <v>74</v>
      </c>
      <c r="AY153" s="364" t="s">
        <v>136</v>
      </c>
    </row>
    <row r="154" spans="1:65" s="369" customFormat="1" x14ac:dyDescent="0.2">
      <c r="B154" s="370"/>
      <c r="C154" s="422"/>
      <c r="D154" s="363" t="s">
        <v>148</v>
      </c>
      <c r="E154" s="371" t="s">
        <v>3</v>
      </c>
      <c r="F154" s="372" t="s">
        <v>196</v>
      </c>
      <c r="H154" s="373">
        <v>9.6940000000000008</v>
      </c>
      <c r="I154" s="151"/>
      <c r="L154" s="370"/>
      <c r="M154" s="374"/>
      <c r="N154" s="375"/>
      <c r="O154" s="375"/>
      <c r="P154" s="375"/>
      <c r="Q154" s="375"/>
      <c r="R154" s="375"/>
      <c r="S154" s="375"/>
      <c r="T154" s="376"/>
      <c r="AT154" s="371" t="s">
        <v>148</v>
      </c>
      <c r="AU154" s="371" t="s">
        <v>84</v>
      </c>
      <c r="AV154" s="369" t="s">
        <v>84</v>
      </c>
      <c r="AW154" s="369" t="s">
        <v>36</v>
      </c>
      <c r="AX154" s="369" t="s">
        <v>74</v>
      </c>
      <c r="AY154" s="371" t="s">
        <v>136</v>
      </c>
    </row>
    <row r="155" spans="1:65" s="369" customFormat="1" x14ac:dyDescent="0.2">
      <c r="B155" s="370"/>
      <c r="C155" s="422"/>
      <c r="D155" s="363" t="s">
        <v>148</v>
      </c>
      <c r="E155" s="371" t="s">
        <v>3</v>
      </c>
      <c r="F155" s="372" t="s">
        <v>197</v>
      </c>
      <c r="H155" s="373">
        <v>7.6449999999999996</v>
      </c>
      <c r="I155" s="151"/>
      <c r="L155" s="370"/>
      <c r="M155" s="374"/>
      <c r="N155" s="375"/>
      <c r="O155" s="375"/>
      <c r="P155" s="375"/>
      <c r="Q155" s="375"/>
      <c r="R155" s="375"/>
      <c r="S155" s="375"/>
      <c r="T155" s="376"/>
      <c r="AT155" s="371" t="s">
        <v>148</v>
      </c>
      <c r="AU155" s="371" t="s">
        <v>84</v>
      </c>
      <c r="AV155" s="369" t="s">
        <v>84</v>
      </c>
      <c r="AW155" s="369" t="s">
        <v>36</v>
      </c>
      <c r="AX155" s="369" t="s">
        <v>74</v>
      </c>
      <c r="AY155" s="371" t="s">
        <v>136</v>
      </c>
    </row>
    <row r="156" spans="1:65" s="369" customFormat="1" x14ac:dyDescent="0.2">
      <c r="B156" s="370"/>
      <c r="C156" s="422"/>
      <c r="D156" s="363" t="s">
        <v>148</v>
      </c>
      <c r="E156" s="371" t="s">
        <v>3</v>
      </c>
      <c r="F156" s="372" t="s">
        <v>198</v>
      </c>
      <c r="H156" s="373">
        <v>3.157</v>
      </c>
      <c r="I156" s="151"/>
      <c r="L156" s="370"/>
      <c r="M156" s="374"/>
      <c r="N156" s="375"/>
      <c r="O156" s="375"/>
      <c r="P156" s="375"/>
      <c r="Q156" s="375"/>
      <c r="R156" s="375"/>
      <c r="S156" s="375"/>
      <c r="T156" s="376"/>
      <c r="AT156" s="371" t="s">
        <v>148</v>
      </c>
      <c r="AU156" s="371" t="s">
        <v>84</v>
      </c>
      <c r="AV156" s="369" t="s">
        <v>84</v>
      </c>
      <c r="AW156" s="369" t="s">
        <v>36</v>
      </c>
      <c r="AX156" s="369" t="s">
        <v>74</v>
      </c>
      <c r="AY156" s="371" t="s">
        <v>136</v>
      </c>
    </row>
    <row r="157" spans="1:65" s="369" customFormat="1" x14ac:dyDescent="0.2">
      <c r="B157" s="370"/>
      <c r="C157" s="422"/>
      <c r="D157" s="363" t="s">
        <v>148</v>
      </c>
      <c r="E157" s="371" t="s">
        <v>3</v>
      </c>
      <c r="F157" s="372" t="s">
        <v>199</v>
      </c>
      <c r="H157" s="373">
        <v>5.03</v>
      </c>
      <c r="I157" s="151"/>
      <c r="L157" s="370"/>
      <c r="M157" s="374"/>
      <c r="N157" s="375"/>
      <c r="O157" s="375"/>
      <c r="P157" s="375"/>
      <c r="Q157" s="375"/>
      <c r="R157" s="375"/>
      <c r="S157" s="375"/>
      <c r="T157" s="376"/>
      <c r="AT157" s="371" t="s">
        <v>148</v>
      </c>
      <c r="AU157" s="371" t="s">
        <v>84</v>
      </c>
      <c r="AV157" s="369" t="s">
        <v>84</v>
      </c>
      <c r="AW157" s="369" t="s">
        <v>36</v>
      </c>
      <c r="AX157" s="369" t="s">
        <v>74</v>
      </c>
      <c r="AY157" s="371" t="s">
        <v>136</v>
      </c>
    </row>
    <row r="158" spans="1:65" s="377" customFormat="1" x14ac:dyDescent="0.2">
      <c r="B158" s="378"/>
      <c r="C158" s="423"/>
      <c r="D158" s="363" t="s">
        <v>148</v>
      </c>
      <c r="E158" s="379" t="s">
        <v>3</v>
      </c>
      <c r="F158" s="380" t="s">
        <v>152</v>
      </c>
      <c r="H158" s="381">
        <v>47.768999999999991</v>
      </c>
      <c r="I158" s="159"/>
      <c r="L158" s="378"/>
      <c r="M158" s="382"/>
      <c r="N158" s="383"/>
      <c r="O158" s="383"/>
      <c r="P158" s="383"/>
      <c r="Q158" s="383"/>
      <c r="R158" s="383"/>
      <c r="S158" s="383"/>
      <c r="T158" s="384"/>
      <c r="AT158" s="379" t="s">
        <v>148</v>
      </c>
      <c r="AU158" s="379" t="s">
        <v>84</v>
      </c>
      <c r="AV158" s="377" t="s">
        <v>144</v>
      </c>
      <c r="AW158" s="377" t="s">
        <v>36</v>
      </c>
      <c r="AX158" s="377" t="s">
        <v>82</v>
      </c>
      <c r="AY158" s="379" t="s">
        <v>136</v>
      </c>
    </row>
    <row r="159" spans="1:65" s="274" customFormat="1" ht="16.5" customHeight="1" x14ac:dyDescent="0.2">
      <c r="A159" s="271"/>
      <c r="B159" s="272"/>
      <c r="C159" s="404" t="s">
        <v>200</v>
      </c>
      <c r="D159" s="343" t="s">
        <v>139</v>
      </c>
      <c r="E159" s="344" t="s">
        <v>201</v>
      </c>
      <c r="F159" s="345" t="s">
        <v>202</v>
      </c>
      <c r="G159" s="346" t="s">
        <v>142</v>
      </c>
      <c r="H159" s="347">
        <v>66.23</v>
      </c>
      <c r="I159" s="131"/>
      <c r="J159" s="348">
        <f>ROUND(I159*H159,2)</f>
        <v>0</v>
      </c>
      <c r="K159" s="345" t="s">
        <v>143</v>
      </c>
      <c r="L159" s="272"/>
      <c r="M159" s="349" t="s">
        <v>3</v>
      </c>
      <c r="N159" s="350" t="s">
        <v>45</v>
      </c>
      <c r="O159" s="351"/>
      <c r="P159" s="352">
        <f>O159*H159</f>
        <v>0</v>
      </c>
      <c r="Q159" s="352">
        <v>7.0379999999999998E-2</v>
      </c>
      <c r="R159" s="352">
        <f>Q159*H159</f>
        <v>4.6612673999999998</v>
      </c>
      <c r="S159" s="352">
        <v>0</v>
      </c>
      <c r="T159" s="353">
        <f>S159*H159</f>
        <v>0</v>
      </c>
      <c r="U159" s="271"/>
      <c r="V159" s="271"/>
      <c r="W159" s="271"/>
      <c r="X159" s="271"/>
      <c r="Y159" s="271"/>
      <c r="Z159" s="271"/>
      <c r="AA159" s="271"/>
      <c r="AB159" s="271"/>
      <c r="AC159" s="271"/>
      <c r="AD159" s="271"/>
      <c r="AE159" s="271"/>
      <c r="AR159" s="354" t="s">
        <v>144</v>
      </c>
      <c r="AT159" s="354" t="s">
        <v>139</v>
      </c>
      <c r="AU159" s="354" t="s">
        <v>84</v>
      </c>
      <c r="AY159" s="264" t="s">
        <v>136</v>
      </c>
      <c r="BE159" s="355">
        <f>IF(N159="základní",J159,0)</f>
        <v>0</v>
      </c>
      <c r="BF159" s="355">
        <f>IF(N159="snížená",J159,0)</f>
        <v>0</v>
      </c>
      <c r="BG159" s="355">
        <f>IF(N159="zákl. přenesená",J159,0)</f>
        <v>0</v>
      </c>
      <c r="BH159" s="355">
        <f>IF(N159="sníž. přenesená",J159,0)</f>
        <v>0</v>
      </c>
      <c r="BI159" s="355">
        <f>IF(N159="nulová",J159,0)</f>
        <v>0</v>
      </c>
      <c r="BJ159" s="264" t="s">
        <v>82</v>
      </c>
      <c r="BK159" s="355">
        <f>ROUND(I159*H159,2)</f>
        <v>0</v>
      </c>
      <c r="BL159" s="264" t="s">
        <v>144</v>
      </c>
      <c r="BM159" s="354" t="s">
        <v>203</v>
      </c>
    </row>
    <row r="160" spans="1:65" s="274" customFormat="1" x14ac:dyDescent="0.2">
      <c r="A160" s="271"/>
      <c r="B160" s="272"/>
      <c r="C160" s="408"/>
      <c r="D160" s="356" t="s">
        <v>146</v>
      </c>
      <c r="E160" s="271"/>
      <c r="F160" s="357" t="s">
        <v>204</v>
      </c>
      <c r="G160" s="271"/>
      <c r="H160" s="271"/>
      <c r="I160" s="136"/>
      <c r="J160" s="271"/>
      <c r="K160" s="271"/>
      <c r="L160" s="272"/>
      <c r="M160" s="358"/>
      <c r="N160" s="359"/>
      <c r="O160" s="351"/>
      <c r="P160" s="351"/>
      <c r="Q160" s="351"/>
      <c r="R160" s="351"/>
      <c r="S160" s="351"/>
      <c r="T160" s="360"/>
      <c r="U160" s="271"/>
      <c r="V160" s="271"/>
      <c r="W160" s="271"/>
      <c r="X160" s="271"/>
      <c r="Y160" s="271"/>
      <c r="Z160" s="271"/>
      <c r="AA160" s="271"/>
      <c r="AB160" s="271"/>
      <c r="AC160" s="271"/>
      <c r="AD160" s="271"/>
      <c r="AE160" s="271"/>
      <c r="AT160" s="264" t="s">
        <v>146</v>
      </c>
      <c r="AU160" s="264" t="s">
        <v>84</v>
      </c>
    </row>
    <row r="161" spans="1:65" s="361" customFormat="1" x14ac:dyDescent="0.2">
      <c r="B161" s="362"/>
      <c r="C161" s="421"/>
      <c r="D161" s="363" t="s">
        <v>148</v>
      </c>
      <c r="E161" s="364" t="s">
        <v>3</v>
      </c>
      <c r="F161" s="365" t="s">
        <v>205</v>
      </c>
      <c r="H161" s="364" t="s">
        <v>3</v>
      </c>
      <c r="I161" s="143"/>
      <c r="L161" s="362"/>
      <c r="M161" s="366"/>
      <c r="N161" s="367"/>
      <c r="O161" s="367"/>
      <c r="P161" s="367"/>
      <c r="Q161" s="367"/>
      <c r="R161" s="367"/>
      <c r="S161" s="367"/>
      <c r="T161" s="368"/>
      <c r="AT161" s="364" t="s">
        <v>148</v>
      </c>
      <c r="AU161" s="364" t="s">
        <v>84</v>
      </c>
      <c r="AV161" s="361" t="s">
        <v>82</v>
      </c>
      <c r="AW161" s="361" t="s">
        <v>36</v>
      </c>
      <c r="AX161" s="361" t="s">
        <v>74</v>
      </c>
      <c r="AY161" s="364" t="s">
        <v>136</v>
      </c>
    </row>
    <row r="162" spans="1:65" s="369" customFormat="1" x14ac:dyDescent="0.2">
      <c r="B162" s="370"/>
      <c r="C162" s="422"/>
      <c r="D162" s="363" t="s">
        <v>148</v>
      </c>
      <c r="E162" s="371" t="s">
        <v>3</v>
      </c>
      <c r="F162" s="372" t="s">
        <v>206</v>
      </c>
      <c r="H162" s="373">
        <v>65.13</v>
      </c>
      <c r="I162" s="151"/>
      <c r="L162" s="370"/>
      <c r="M162" s="374"/>
      <c r="N162" s="375"/>
      <c r="O162" s="375"/>
      <c r="P162" s="375"/>
      <c r="Q162" s="375"/>
      <c r="R162" s="375"/>
      <c r="S162" s="375"/>
      <c r="T162" s="376"/>
      <c r="AT162" s="371" t="s">
        <v>148</v>
      </c>
      <c r="AU162" s="371" t="s">
        <v>84</v>
      </c>
      <c r="AV162" s="369" t="s">
        <v>84</v>
      </c>
      <c r="AW162" s="369" t="s">
        <v>36</v>
      </c>
      <c r="AX162" s="369" t="s">
        <v>74</v>
      </c>
      <c r="AY162" s="371" t="s">
        <v>136</v>
      </c>
    </row>
    <row r="163" spans="1:65" s="361" customFormat="1" x14ac:dyDescent="0.2">
      <c r="B163" s="362"/>
      <c r="C163" s="421"/>
      <c r="D163" s="363" t="s">
        <v>148</v>
      </c>
      <c r="E163" s="364" t="s">
        <v>3</v>
      </c>
      <c r="F163" s="365" t="s">
        <v>207</v>
      </c>
      <c r="H163" s="364" t="s">
        <v>3</v>
      </c>
      <c r="I163" s="143"/>
      <c r="L163" s="362"/>
      <c r="M163" s="366"/>
      <c r="N163" s="367"/>
      <c r="O163" s="367"/>
      <c r="P163" s="367"/>
      <c r="Q163" s="367"/>
      <c r="R163" s="367"/>
      <c r="S163" s="367"/>
      <c r="T163" s="368"/>
      <c r="AT163" s="364" t="s">
        <v>148</v>
      </c>
      <c r="AU163" s="364" t="s">
        <v>84</v>
      </c>
      <c r="AV163" s="361" t="s">
        <v>82</v>
      </c>
      <c r="AW163" s="361" t="s">
        <v>36</v>
      </c>
      <c r="AX163" s="361" t="s">
        <v>74</v>
      </c>
      <c r="AY163" s="364" t="s">
        <v>136</v>
      </c>
    </row>
    <row r="164" spans="1:65" s="369" customFormat="1" x14ac:dyDescent="0.2">
      <c r="B164" s="370"/>
      <c r="C164" s="422"/>
      <c r="D164" s="363" t="s">
        <v>148</v>
      </c>
      <c r="E164" s="371" t="s">
        <v>3</v>
      </c>
      <c r="F164" s="372" t="s">
        <v>208</v>
      </c>
      <c r="H164" s="373">
        <v>1.1000000000000001</v>
      </c>
      <c r="I164" s="151"/>
      <c r="L164" s="370"/>
      <c r="M164" s="374"/>
      <c r="N164" s="375"/>
      <c r="O164" s="375"/>
      <c r="P164" s="375"/>
      <c r="Q164" s="375"/>
      <c r="R164" s="375"/>
      <c r="S164" s="375"/>
      <c r="T164" s="376"/>
      <c r="AT164" s="371" t="s">
        <v>148</v>
      </c>
      <c r="AU164" s="371" t="s">
        <v>84</v>
      </c>
      <c r="AV164" s="369" t="s">
        <v>84</v>
      </c>
      <c r="AW164" s="369" t="s">
        <v>36</v>
      </c>
      <c r="AX164" s="369" t="s">
        <v>74</v>
      </c>
      <c r="AY164" s="371" t="s">
        <v>136</v>
      </c>
    </row>
    <row r="165" spans="1:65" s="377" customFormat="1" x14ac:dyDescent="0.2">
      <c r="B165" s="378"/>
      <c r="C165" s="423"/>
      <c r="D165" s="363" t="s">
        <v>148</v>
      </c>
      <c r="E165" s="379" t="s">
        <v>3</v>
      </c>
      <c r="F165" s="380" t="s">
        <v>152</v>
      </c>
      <c r="H165" s="381">
        <v>66.22999999999999</v>
      </c>
      <c r="I165" s="159"/>
      <c r="L165" s="378"/>
      <c r="M165" s="382"/>
      <c r="N165" s="383"/>
      <c r="O165" s="383"/>
      <c r="P165" s="383"/>
      <c r="Q165" s="383"/>
      <c r="R165" s="383"/>
      <c r="S165" s="383"/>
      <c r="T165" s="384"/>
      <c r="AT165" s="379" t="s">
        <v>148</v>
      </c>
      <c r="AU165" s="379" t="s">
        <v>84</v>
      </c>
      <c r="AV165" s="377" t="s">
        <v>144</v>
      </c>
      <c r="AW165" s="377" t="s">
        <v>36</v>
      </c>
      <c r="AX165" s="377" t="s">
        <v>82</v>
      </c>
      <c r="AY165" s="379" t="s">
        <v>136</v>
      </c>
    </row>
    <row r="166" spans="1:65" s="330" customFormat="1" ht="22.9" customHeight="1" x14ac:dyDescent="0.2">
      <c r="B166" s="331"/>
      <c r="C166" s="420"/>
      <c r="D166" s="332" t="s">
        <v>73</v>
      </c>
      <c r="E166" s="341" t="s">
        <v>209</v>
      </c>
      <c r="F166" s="341" t="s">
        <v>210</v>
      </c>
      <c r="I166" s="122"/>
      <c r="J166" s="342">
        <f>BK166</f>
        <v>0</v>
      </c>
      <c r="L166" s="331"/>
      <c r="M166" s="335"/>
      <c r="N166" s="336"/>
      <c r="O166" s="336"/>
      <c r="P166" s="337">
        <f>SUM(P167:P213)</f>
        <v>0</v>
      </c>
      <c r="Q166" s="336"/>
      <c r="R166" s="337">
        <f>SUM(R167:R213)</f>
        <v>1.1324000000000001E-2</v>
      </c>
      <c r="S166" s="336"/>
      <c r="T166" s="338">
        <f>SUM(T167:T213)</f>
        <v>3.3937080000000006</v>
      </c>
      <c r="AR166" s="332" t="s">
        <v>82</v>
      </c>
      <c r="AT166" s="339" t="s">
        <v>73</v>
      </c>
      <c r="AU166" s="339" t="s">
        <v>82</v>
      </c>
      <c r="AY166" s="332" t="s">
        <v>136</v>
      </c>
      <c r="BK166" s="340">
        <f>SUM(BK167:BK213)</f>
        <v>0</v>
      </c>
    </row>
    <row r="167" spans="1:65" s="274" customFormat="1" ht="24.2" customHeight="1" x14ac:dyDescent="0.2">
      <c r="A167" s="271"/>
      <c r="B167" s="272"/>
      <c r="C167" s="404" t="s">
        <v>209</v>
      </c>
      <c r="D167" s="343" t="s">
        <v>139</v>
      </c>
      <c r="E167" s="344" t="s">
        <v>211</v>
      </c>
      <c r="F167" s="345" t="s">
        <v>212</v>
      </c>
      <c r="G167" s="346" t="s">
        <v>142</v>
      </c>
      <c r="H167" s="347">
        <v>62.2</v>
      </c>
      <c r="I167" s="131"/>
      <c r="J167" s="348">
        <f>ROUND(I167*H167,2)</f>
        <v>0</v>
      </c>
      <c r="K167" s="345" t="s">
        <v>143</v>
      </c>
      <c r="L167" s="272"/>
      <c r="M167" s="349" t="s">
        <v>3</v>
      </c>
      <c r="N167" s="350" t="s">
        <v>45</v>
      </c>
      <c r="O167" s="351"/>
      <c r="P167" s="352">
        <f>O167*H167</f>
        <v>0</v>
      </c>
      <c r="Q167" s="352">
        <v>1.2999999999999999E-4</v>
      </c>
      <c r="R167" s="352">
        <f>Q167*H167</f>
        <v>8.0859999999999994E-3</v>
      </c>
      <c r="S167" s="352">
        <v>0</v>
      </c>
      <c r="T167" s="353">
        <f>S167*H167</f>
        <v>0</v>
      </c>
      <c r="U167" s="271"/>
      <c r="V167" s="271"/>
      <c r="W167" s="271"/>
      <c r="X167" s="271"/>
      <c r="Y167" s="271"/>
      <c r="Z167" s="271"/>
      <c r="AA167" s="271"/>
      <c r="AB167" s="271"/>
      <c r="AC167" s="271"/>
      <c r="AD167" s="271"/>
      <c r="AE167" s="271"/>
      <c r="AR167" s="354" t="s">
        <v>144</v>
      </c>
      <c r="AT167" s="354" t="s">
        <v>139</v>
      </c>
      <c r="AU167" s="354" t="s">
        <v>84</v>
      </c>
      <c r="AY167" s="264" t="s">
        <v>136</v>
      </c>
      <c r="BE167" s="355">
        <f>IF(N167="základní",J167,0)</f>
        <v>0</v>
      </c>
      <c r="BF167" s="355">
        <f>IF(N167="snížená",J167,0)</f>
        <v>0</v>
      </c>
      <c r="BG167" s="355">
        <f>IF(N167="zákl. přenesená",J167,0)</f>
        <v>0</v>
      </c>
      <c r="BH167" s="355">
        <f>IF(N167="sníž. přenesená",J167,0)</f>
        <v>0</v>
      </c>
      <c r="BI167" s="355">
        <f>IF(N167="nulová",J167,0)</f>
        <v>0</v>
      </c>
      <c r="BJ167" s="264" t="s">
        <v>82</v>
      </c>
      <c r="BK167" s="355">
        <f>ROUND(I167*H167,2)</f>
        <v>0</v>
      </c>
      <c r="BL167" s="264" t="s">
        <v>144</v>
      </c>
      <c r="BM167" s="354" t="s">
        <v>213</v>
      </c>
    </row>
    <row r="168" spans="1:65" s="274" customFormat="1" x14ac:dyDescent="0.2">
      <c r="A168" s="271"/>
      <c r="B168" s="272"/>
      <c r="C168" s="408"/>
      <c r="D168" s="356" t="s">
        <v>146</v>
      </c>
      <c r="E168" s="271"/>
      <c r="F168" s="357" t="s">
        <v>214</v>
      </c>
      <c r="G168" s="271"/>
      <c r="H168" s="271"/>
      <c r="I168" s="136"/>
      <c r="J168" s="271"/>
      <c r="K168" s="271"/>
      <c r="L168" s="272"/>
      <c r="M168" s="358"/>
      <c r="N168" s="359"/>
      <c r="O168" s="351"/>
      <c r="P168" s="351"/>
      <c r="Q168" s="351"/>
      <c r="R168" s="351"/>
      <c r="S168" s="351"/>
      <c r="T168" s="360"/>
      <c r="U168" s="271"/>
      <c r="V168" s="271"/>
      <c r="W168" s="271"/>
      <c r="X168" s="271"/>
      <c r="Y168" s="271"/>
      <c r="Z168" s="271"/>
      <c r="AA168" s="271"/>
      <c r="AB168" s="271"/>
      <c r="AC168" s="271"/>
      <c r="AD168" s="271"/>
      <c r="AE168" s="271"/>
      <c r="AT168" s="264" t="s">
        <v>146</v>
      </c>
      <c r="AU168" s="264" t="s">
        <v>84</v>
      </c>
    </row>
    <row r="169" spans="1:65" s="369" customFormat="1" x14ac:dyDescent="0.2">
      <c r="B169" s="370"/>
      <c r="C169" s="422"/>
      <c r="D169" s="363" t="s">
        <v>148</v>
      </c>
      <c r="E169" s="371" t="s">
        <v>3</v>
      </c>
      <c r="F169" s="372" t="s">
        <v>215</v>
      </c>
      <c r="H169" s="373">
        <v>62.2</v>
      </c>
      <c r="I169" s="151"/>
      <c r="L169" s="370"/>
      <c r="M169" s="374"/>
      <c r="N169" s="375"/>
      <c r="O169" s="375"/>
      <c r="P169" s="375"/>
      <c r="Q169" s="375"/>
      <c r="R169" s="375"/>
      <c r="S169" s="375"/>
      <c r="T169" s="376"/>
      <c r="AT169" s="371" t="s">
        <v>148</v>
      </c>
      <c r="AU169" s="371" t="s">
        <v>84</v>
      </c>
      <c r="AV169" s="369" t="s">
        <v>84</v>
      </c>
      <c r="AW169" s="369" t="s">
        <v>36</v>
      </c>
      <c r="AX169" s="369" t="s">
        <v>74</v>
      </c>
      <c r="AY169" s="371" t="s">
        <v>136</v>
      </c>
    </row>
    <row r="170" spans="1:65" s="377" customFormat="1" x14ac:dyDescent="0.2">
      <c r="B170" s="378"/>
      <c r="C170" s="423"/>
      <c r="D170" s="363" t="s">
        <v>148</v>
      </c>
      <c r="E170" s="379" t="s">
        <v>3</v>
      </c>
      <c r="F170" s="380" t="s">
        <v>152</v>
      </c>
      <c r="H170" s="381">
        <v>62.2</v>
      </c>
      <c r="I170" s="159"/>
      <c r="L170" s="378"/>
      <c r="M170" s="382"/>
      <c r="N170" s="383"/>
      <c r="O170" s="383"/>
      <c r="P170" s="383"/>
      <c r="Q170" s="383"/>
      <c r="R170" s="383"/>
      <c r="S170" s="383"/>
      <c r="T170" s="384"/>
      <c r="AT170" s="379" t="s">
        <v>148</v>
      </c>
      <c r="AU170" s="379" t="s">
        <v>84</v>
      </c>
      <c r="AV170" s="377" t="s">
        <v>144</v>
      </c>
      <c r="AW170" s="377" t="s">
        <v>36</v>
      </c>
      <c r="AX170" s="377" t="s">
        <v>82</v>
      </c>
      <c r="AY170" s="379" t="s">
        <v>136</v>
      </c>
    </row>
    <row r="171" spans="1:65" s="274" customFormat="1" ht="24.2" customHeight="1" x14ac:dyDescent="0.2">
      <c r="A171" s="271"/>
      <c r="B171" s="272"/>
      <c r="C171" s="404" t="s">
        <v>216</v>
      </c>
      <c r="D171" s="343" t="s">
        <v>139</v>
      </c>
      <c r="E171" s="344" t="s">
        <v>217</v>
      </c>
      <c r="F171" s="345" t="s">
        <v>218</v>
      </c>
      <c r="G171" s="346" t="s">
        <v>142</v>
      </c>
      <c r="H171" s="347">
        <v>62.2</v>
      </c>
      <c r="I171" s="131"/>
      <c r="J171" s="348">
        <f>ROUND(I171*H171,2)</f>
        <v>0</v>
      </c>
      <c r="K171" s="345" t="s">
        <v>143</v>
      </c>
      <c r="L171" s="272"/>
      <c r="M171" s="349" t="s">
        <v>3</v>
      </c>
      <c r="N171" s="350" t="s">
        <v>45</v>
      </c>
      <c r="O171" s="351"/>
      <c r="P171" s="352">
        <f>O171*H171</f>
        <v>0</v>
      </c>
      <c r="Q171" s="352">
        <v>4.0000000000000003E-5</v>
      </c>
      <c r="R171" s="352">
        <f>Q171*H171</f>
        <v>2.4880000000000002E-3</v>
      </c>
      <c r="S171" s="352">
        <v>0</v>
      </c>
      <c r="T171" s="353">
        <f>S171*H171</f>
        <v>0</v>
      </c>
      <c r="U171" s="271"/>
      <c r="V171" s="271"/>
      <c r="W171" s="271"/>
      <c r="X171" s="271"/>
      <c r="Y171" s="271"/>
      <c r="Z171" s="271"/>
      <c r="AA171" s="271"/>
      <c r="AB171" s="271"/>
      <c r="AC171" s="271"/>
      <c r="AD171" s="271"/>
      <c r="AE171" s="271"/>
      <c r="AR171" s="354" t="s">
        <v>144</v>
      </c>
      <c r="AT171" s="354" t="s">
        <v>139</v>
      </c>
      <c r="AU171" s="354" t="s">
        <v>84</v>
      </c>
      <c r="AY171" s="264" t="s">
        <v>136</v>
      </c>
      <c r="BE171" s="355">
        <f>IF(N171="základní",J171,0)</f>
        <v>0</v>
      </c>
      <c r="BF171" s="355">
        <f>IF(N171="snížená",J171,0)</f>
        <v>0</v>
      </c>
      <c r="BG171" s="355">
        <f>IF(N171="zákl. přenesená",J171,0)</f>
        <v>0</v>
      </c>
      <c r="BH171" s="355">
        <f>IF(N171="sníž. přenesená",J171,0)</f>
        <v>0</v>
      </c>
      <c r="BI171" s="355">
        <f>IF(N171="nulová",J171,0)</f>
        <v>0</v>
      </c>
      <c r="BJ171" s="264" t="s">
        <v>82</v>
      </c>
      <c r="BK171" s="355">
        <f>ROUND(I171*H171,2)</f>
        <v>0</v>
      </c>
      <c r="BL171" s="264" t="s">
        <v>144</v>
      </c>
      <c r="BM171" s="354" t="s">
        <v>219</v>
      </c>
    </row>
    <row r="172" spans="1:65" s="274" customFormat="1" x14ac:dyDescent="0.2">
      <c r="A172" s="271"/>
      <c r="B172" s="272"/>
      <c r="C172" s="408"/>
      <c r="D172" s="356" t="s">
        <v>146</v>
      </c>
      <c r="E172" s="271"/>
      <c r="F172" s="357" t="s">
        <v>220</v>
      </c>
      <c r="G172" s="271"/>
      <c r="H172" s="271"/>
      <c r="I172" s="136"/>
      <c r="J172" s="271"/>
      <c r="K172" s="271"/>
      <c r="L172" s="272"/>
      <c r="M172" s="358"/>
      <c r="N172" s="359"/>
      <c r="O172" s="351"/>
      <c r="P172" s="351"/>
      <c r="Q172" s="351"/>
      <c r="R172" s="351"/>
      <c r="S172" s="351"/>
      <c r="T172" s="360"/>
      <c r="U172" s="271"/>
      <c r="V172" s="271"/>
      <c r="W172" s="271"/>
      <c r="X172" s="271"/>
      <c r="Y172" s="271"/>
      <c r="Z172" s="271"/>
      <c r="AA172" s="271"/>
      <c r="AB172" s="271"/>
      <c r="AC172" s="271"/>
      <c r="AD172" s="271"/>
      <c r="AE172" s="271"/>
      <c r="AT172" s="264" t="s">
        <v>146</v>
      </c>
      <c r="AU172" s="264" t="s">
        <v>84</v>
      </c>
    </row>
    <row r="173" spans="1:65" s="369" customFormat="1" x14ac:dyDescent="0.2">
      <c r="B173" s="370"/>
      <c r="C173" s="422"/>
      <c r="D173" s="363" t="s">
        <v>148</v>
      </c>
      <c r="E173" s="371" t="s">
        <v>3</v>
      </c>
      <c r="F173" s="372" t="s">
        <v>215</v>
      </c>
      <c r="H173" s="373">
        <v>62.2</v>
      </c>
      <c r="I173" s="151"/>
      <c r="L173" s="370"/>
      <c r="M173" s="374"/>
      <c r="N173" s="375"/>
      <c r="O173" s="375"/>
      <c r="P173" s="375"/>
      <c r="Q173" s="375"/>
      <c r="R173" s="375"/>
      <c r="S173" s="375"/>
      <c r="T173" s="376"/>
      <c r="AT173" s="371" t="s">
        <v>148</v>
      </c>
      <c r="AU173" s="371" t="s">
        <v>84</v>
      </c>
      <c r="AV173" s="369" t="s">
        <v>84</v>
      </c>
      <c r="AW173" s="369" t="s">
        <v>36</v>
      </c>
      <c r="AX173" s="369" t="s">
        <v>74</v>
      </c>
      <c r="AY173" s="371" t="s">
        <v>136</v>
      </c>
    </row>
    <row r="174" spans="1:65" s="377" customFormat="1" x14ac:dyDescent="0.2">
      <c r="B174" s="378"/>
      <c r="C174" s="423"/>
      <c r="D174" s="363" t="s">
        <v>148</v>
      </c>
      <c r="E174" s="379" t="s">
        <v>3</v>
      </c>
      <c r="F174" s="380" t="s">
        <v>152</v>
      </c>
      <c r="H174" s="381">
        <v>62.2</v>
      </c>
      <c r="I174" s="159"/>
      <c r="L174" s="378"/>
      <c r="M174" s="382"/>
      <c r="N174" s="383"/>
      <c r="O174" s="383"/>
      <c r="P174" s="383"/>
      <c r="Q174" s="383"/>
      <c r="R174" s="383"/>
      <c r="S174" s="383"/>
      <c r="T174" s="384"/>
      <c r="AT174" s="379" t="s">
        <v>148</v>
      </c>
      <c r="AU174" s="379" t="s">
        <v>84</v>
      </c>
      <c r="AV174" s="377" t="s">
        <v>144</v>
      </c>
      <c r="AW174" s="377" t="s">
        <v>36</v>
      </c>
      <c r="AX174" s="377" t="s">
        <v>82</v>
      </c>
      <c r="AY174" s="379" t="s">
        <v>136</v>
      </c>
    </row>
    <row r="175" spans="1:65" s="274" customFormat="1" ht="16.5" customHeight="1" x14ac:dyDescent="0.2">
      <c r="A175" s="271"/>
      <c r="B175" s="272"/>
      <c r="C175" s="404" t="s">
        <v>221</v>
      </c>
      <c r="D175" s="343" t="s">
        <v>139</v>
      </c>
      <c r="E175" s="344" t="s">
        <v>222</v>
      </c>
      <c r="F175" s="345" t="s">
        <v>223</v>
      </c>
      <c r="G175" s="346" t="s">
        <v>142</v>
      </c>
      <c r="H175" s="347">
        <v>1866</v>
      </c>
      <c r="I175" s="131"/>
      <c r="J175" s="348">
        <f>ROUND(I175*H175,2)</f>
        <v>0</v>
      </c>
      <c r="K175" s="345" t="s">
        <v>143</v>
      </c>
      <c r="L175" s="272"/>
      <c r="M175" s="349" t="s">
        <v>3</v>
      </c>
      <c r="N175" s="350" t="s">
        <v>45</v>
      </c>
      <c r="O175" s="351"/>
      <c r="P175" s="352">
        <f>O175*H175</f>
        <v>0</v>
      </c>
      <c r="Q175" s="352">
        <v>0</v>
      </c>
      <c r="R175" s="352">
        <f>Q175*H175</f>
        <v>0</v>
      </c>
      <c r="S175" s="352">
        <v>0</v>
      </c>
      <c r="T175" s="353">
        <f>S175*H175</f>
        <v>0</v>
      </c>
      <c r="U175" s="271"/>
      <c r="V175" s="271"/>
      <c r="W175" s="271"/>
      <c r="X175" s="271"/>
      <c r="Y175" s="271"/>
      <c r="Z175" s="271"/>
      <c r="AA175" s="271"/>
      <c r="AB175" s="271"/>
      <c r="AC175" s="271"/>
      <c r="AD175" s="271"/>
      <c r="AE175" s="271"/>
      <c r="AR175" s="354" t="s">
        <v>144</v>
      </c>
      <c r="AT175" s="354" t="s">
        <v>139</v>
      </c>
      <c r="AU175" s="354" t="s">
        <v>84</v>
      </c>
      <c r="AY175" s="264" t="s">
        <v>136</v>
      </c>
      <c r="BE175" s="355">
        <f>IF(N175="základní",J175,0)</f>
        <v>0</v>
      </c>
      <c r="BF175" s="355">
        <f>IF(N175="snížená",J175,0)</f>
        <v>0</v>
      </c>
      <c r="BG175" s="355">
        <f>IF(N175="zákl. přenesená",J175,0)</f>
        <v>0</v>
      </c>
      <c r="BH175" s="355">
        <f>IF(N175="sníž. přenesená",J175,0)</f>
        <v>0</v>
      </c>
      <c r="BI175" s="355">
        <f>IF(N175="nulová",J175,0)</f>
        <v>0</v>
      </c>
      <c r="BJ175" s="264" t="s">
        <v>82</v>
      </c>
      <c r="BK175" s="355">
        <f>ROUND(I175*H175,2)</f>
        <v>0</v>
      </c>
      <c r="BL175" s="264" t="s">
        <v>144</v>
      </c>
      <c r="BM175" s="354" t="s">
        <v>224</v>
      </c>
    </row>
    <row r="176" spans="1:65" s="274" customFormat="1" x14ac:dyDescent="0.2">
      <c r="A176" s="271"/>
      <c r="B176" s="272"/>
      <c r="C176" s="408"/>
      <c r="D176" s="356" t="s">
        <v>146</v>
      </c>
      <c r="E176" s="271"/>
      <c r="F176" s="357" t="s">
        <v>225</v>
      </c>
      <c r="G176" s="271"/>
      <c r="H176" s="271"/>
      <c r="I176" s="136"/>
      <c r="J176" s="271"/>
      <c r="K176" s="271"/>
      <c r="L176" s="272"/>
      <c r="M176" s="358"/>
      <c r="N176" s="359"/>
      <c r="O176" s="351"/>
      <c r="P176" s="351"/>
      <c r="Q176" s="351"/>
      <c r="R176" s="351"/>
      <c r="S176" s="351"/>
      <c r="T176" s="360"/>
      <c r="U176" s="271"/>
      <c r="V176" s="271"/>
      <c r="W176" s="271"/>
      <c r="X176" s="271"/>
      <c r="Y176" s="271"/>
      <c r="Z176" s="271"/>
      <c r="AA176" s="271"/>
      <c r="AB176" s="271"/>
      <c r="AC176" s="271"/>
      <c r="AD176" s="271"/>
      <c r="AE176" s="271"/>
      <c r="AT176" s="264" t="s">
        <v>146</v>
      </c>
      <c r="AU176" s="264" t="s">
        <v>84</v>
      </c>
    </row>
    <row r="177" spans="1:65" s="361" customFormat="1" x14ac:dyDescent="0.2">
      <c r="B177" s="362"/>
      <c r="C177" s="421"/>
      <c r="D177" s="363" t="s">
        <v>148</v>
      </c>
      <c r="E177" s="364" t="s">
        <v>3</v>
      </c>
      <c r="F177" s="365" t="s">
        <v>226</v>
      </c>
      <c r="H177" s="364" t="s">
        <v>3</v>
      </c>
      <c r="I177" s="143"/>
      <c r="L177" s="362"/>
      <c r="M177" s="366"/>
      <c r="N177" s="367"/>
      <c r="O177" s="367"/>
      <c r="P177" s="367"/>
      <c r="Q177" s="367"/>
      <c r="R177" s="367"/>
      <c r="S177" s="367"/>
      <c r="T177" s="368"/>
      <c r="AT177" s="364" t="s">
        <v>148</v>
      </c>
      <c r="AU177" s="364" t="s">
        <v>84</v>
      </c>
      <c r="AV177" s="361" t="s">
        <v>82</v>
      </c>
      <c r="AW177" s="361" t="s">
        <v>36</v>
      </c>
      <c r="AX177" s="361" t="s">
        <v>74</v>
      </c>
      <c r="AY177" s="364" t="s">
        <v>136</v>
      </c>
    </row>
    <row r="178" spans="1:65" s="369" customFormat="1" x14ac:dyDescent="0.2">
      <c r="B178" s="370"/>
      <c r="C178" s="422"/>
      <c r="D178" s="363" t="s">
        <v>148</v>
      </c>
      <c r="E178" s="371" t="s">
        <v>3</v>
      </c>
      <c r="F178" s="372" t="s">
        <v>227</v>
      </c>
      <c r="H178" s="373">
        <v>1866</v>
      </c>
      <c r="I178" s="151"/>
      <c r="L178" s="370"/>
      <c r="M178" s="374"/>
      <c r="N178" s="375"/>
      <c r="O178" s="375"/>
      <c r="P178" s="375"/>
      <c r="Q178" s="375"/>
      <c r="R178" s="375"/>
      <c r="S178" s="375"/>
      <c r="T178" s="376"/>
      <c r="AT178" s="371" t="s">
        <v>148</v>
      </c>
      <c r="AU178" s="371" t="s">
        <v>84</v>
      </c>
      <c r="AV178" s="369" t="s">
        <v>84</v>
      </c>
      <c r="AW178" s="369" t="s">
        <v>36</v>
      </c>
      <c r="AX178" s="369" t="s">
        <v>74</v>
      </c>
      <c r="AY178" s="371" t="s">
        <v>136</v>
      </c>
    </row>
    <row r="179" spans="1:65" s="377" customFormat="1" x14ac:dyDescent="0.2">
      <c r="B179" s="378"/>
      <c r="C179" s="423"/>
      <c r="D179" s="363" t="s">
        <v>148</v>
      </c>
      <c r="E179" s="379" t="s">
        <v>3</v>
      </c>
      <c r="F179" s="380" t="s">
        <v>152</v>
      </c>
      <c r="H179" s="381">
        <v>1866</v>
      </c>
      <c r="I179" s="159"/>
      <c r="L179" s="378"/>
      <c r="M179" s="382"/>
      <c r="N179" s="383"/>
      <c r="O179" s="383"/>
      <c r="P179" s="383"/>
      <c r="Q179" s="383"/>
      <c r="R179" s="383"/>
      <c r="S179" s="383"/>
      <c r="T179" s="384"/>
      <c r="AT179" s="379" t="s">
        <v>148</v>
      </c>
      <c r="AU179" s="379" t="s">
        <v>84</v>
      </c>
      <c r="AV179" s="377" t="s">
        <v>144</v>
      </c>
      <c r="AW179" s="377" t="s">
        <v>36</v>
      </c>
      <c r="AX179" s="377" t="s">
        <v>82</v>
      </c>
      <c r="AY179" s="379" t="s">
        <v>136</v>
      </c>
    </row>
    <row r="180" spans="1:65" s="274" customFormat="1" ht="24.2" customHeight="1" x14ac:dyDescent="0.2">
      <c r="A180" s="271"/>
      <c r="B180" s="272"/>
      <c r="C180" s="404" t="s">
        <v>228</v>
      </c>
      <c r="D180" s="343" t="s">
        <v>139</v>
      </c>
      <c r="E180" s="344" t="s">
        <v>229</v>
      </c>
      <c r="F180" s="345" t="s">
        <v>230</v>
      </c>
      <c r="G180" s="346" t="s">
        <v>142</v>
      </c>
      <c r="H180" s="347">
        <v>62.2</v>
      </c>
      <c r="I180" s="131"/>
      <c r="J180" s="348">
        <f>ROUND(I180*H180,2)</f>
        <v>0</v>
      </c>
      <c r="K180" s="345" t="s">
        <v>143</v>
      </c>
      <c r="L180" s="272"/>
      <c r="M180" s="349" t="s">
        <v>3</v>
      </c>
      <c r="N180" s="350" t="s">
        <v>45</v>
      </c>
      <c r="O180" s="351"/>
      <c r="P180" s="352">
        <f>O180*H180</f>
        <v>0</v>
      </c>
      <c r="Q180" s="352">
        <v>0</v>
      </c>
      <c r="R180" s="352">
        <f>Q180*H180</f>
        <v>0</v>
      </c>
      <c r="S180" s="352">
        <v>3.5000000000000003E-2</v>
      </c>
      <c r="T180" s="353">
        <f>S180*H180</f>
        <v>2.1770000000000005</v>
      </c>
      <c r="U180" s="271"/>
      <c r="V180" s="271"/>
      <c r="W180" s="271"/>
      <c r="X180" s="271"/>
      <c r="Y180" s="271"/>
      <c r="Z180" s="271"/>
      <c r="AA180" s="271"/>
      <c r="AB180" s="271"/>
      <c r="AC180" s="271"/>
      <c r="AD180" s="271"/>
      <c r="AE180" s="271"/>
      <c r="AR180" s="354" t="s">
        <v>144</v>
      </c>
      <c r="AT180" s="354" t="s">
        <v>139</v>
      </c>
      <c r="AU180" s="354" t="s">
        <v>84</v>
      </c>
      <c r="AY180" s="264" t="s">
        <v>136</v>
      </c>
      <c r="BE180" s="355">
        <f>IF(N180="základní",J180,0)</f>
        <v>0</v>
      </c>
      <c r="BF180" s="355">
        <f>IF(N180="snížená",J180,0)</f>
        <v>0</v>
      </c>
      <c r="BG180" s="355">
        <f>IF(N180="zákl. přenesená",J180,0)</f>
        <v>0</v>
      </c>
      <c r="BH180" s="355">
        <f>IF(N180="sníž. přenesená",J180,0)</f>
        <v>0</v>
      </c>
      <c r="BI180" s="355">
        <f>IF(N180="nulová",J180,0)</f>
        <v>0</v>
      </c>
      <c r="BJ180" s="264" t="s">
        <v>82</v>
      </c>
      <c r="BK180" s="355">
        <f>ROUND(I180*H180,2)</f>
        <v>0</v>
      </c>
      <c r="BL180" s="264" t="s">
        <v>144</v>
      </c>
      <c r="BM180" s="354" t="s">
        <v>231</v>
      </c>
    </row>
    <row r="181" spans="1:65" s="274" customFormat="1" x14ac:dyDescent="0.2">
      <c r="A181" s="271"/>
      <c r="B181" s="272"/>
      <c r="C181" s="408"/>
      <c r="D181" s="356" t="s">
        <v>146</v>
      </c>
      <c r="E181" s="271"/>
      <c r="F181" s="357" t="s">
        <v>232</v>
      </c>
      <c r="G181" s="271"/>
      <c r="H181" s="271"/>
      <c r="I181" s="136"/>
      <c r="J181" s="271"/>
      <c r="K181" s="271"/>
      <c r="L181" s="272"/>
      <c r="M181" s="358"/>
      <c r="N181" s="359"/>
      <c r="O181" s="351"/>
      <c r="P181" s="351"/>
      <c r="Q181" s="351"/>
      <c r="R181" s="351"/>
      <c r="S181" s="351"/>
      <c r="T181" s="360"/>
      <c r="U181" s="271"/>
      <c r="V181" s="271"/>
      <c r="W181" s="271"/>
      <c r="X181" s="271"/>
      <c r="Y181" s="271"/>
      <c r="Z181" s="271"/>
      <c r="AA181" s="271"/>
      <c r="AB181" s="271"/>
      <c r="AC181" s="271"/>
      <c r="AD181" s="271"/>
      <c r="AE181" s="271"/>
      <c r="AT181" s="264" t="s">
        <v>146</v>
      </c>
      <c r="AU181" s="264" t="s">
        <v>84</v>
      </c>
    </row>
    <row r="182" spans="1:65" s="369" customFormat="1" x14ac:dyDescent="0.2">
      <c r="B182" s="370"/>
      <c r="C182" s="422"/>
      <c r="D182" s="363" t="s">
        <v>148</v>
      </c>
      <c r="E182" s="371" t="s">
        <v>3</v>
      </c>
      <c r="F182" s="372" t="s">
        <v>233</v>
      </c>
      <c r="H182" s="373">
        <v>62.2</v>
      </c>
      <c r="I182" s="151"/>
      <c r="L182" s="370"/>
      <c r="M182" s="374"/>
      <c r="N182" s="375"/>
      <c r="O182" s="375"/>
      <c r="P182" s="375"/>
      <c r="Q182" s="375"/>
      <c r="R182" s="375"/>
      <c r="S182" s="375"/>
      <c r="T182" s="376"/>
      <c r="AT182" s="371" t="s">
        <v>148</v>
      </c>
      <c r="AU182" s="371" t="s">
        <v>84</v>
      </c>
      <c r="AV182" s="369" t="s">
        <v>84</v>
      </c>
      <c r="AW182" s="369" t="s">
        <v>36</v>
      </c>
      <c r="AX182" s="369" t="s">
        <v>74</v>
      </c>
      <c r="AY182" s="371" t="s">
        <v>136</v>
      </c>
    </row>
    <row r="183" spans="1:65" s="377" customFormat="1" x14ac:dyDescent="0.2">
      <c r="B183" s="378"/>
      <c r="C183" s="423"/>
      <c r="D183" s="363" t="s">
        <v>148</v>
      </c>
      <c r="E183" s="379" t="s">
        <v>3</v>
      </c>
      <c r="F183" s="380" t="s">
        <v>152</v>
      </c>
      <c r="H183" s="381">
        <v>62.2</v>
      </c>
      <c r="I183" s="159"/>
      <c r="L183" s="378"/>
      <c r="M183" s="382"/>
      <c r="N183" s="383"/>
      <c r="O183" s="383"/>
      <c r="P183" s="383"/>
      <c r="Q183" s="383"/>
      <c r="R183" s="383"/>
      <c r="S183" s="383"/>
      <c r="T183" s="384"/>
      <c r="AT183" s="379" t="s">
        <v>148</v>
      </c>
      <c r="AU183" s="379" t="s">
        <v>84</v>
      </c>
      <c r="AV183" s="377" t="s">
        <v>144</v>
      </c>
      <c r="AW183" s="377" t="s">
        <v>36</v>
      </c>
      <c r="AX183" s="377" t="s">
        <v>82</v>
      </c>
      <c r="AY183" s="379" t="s">
        <v>136</v>
      </c>
    </row>
    <row r="184" spans="1:65" s="274" customFormat="1" ht="24.2" customHeight="1" x14ac:dyDescent="0.2">
      <c r="A184" s="271"/>
      <c r="B184" s="272"/>
      <c r="C184" s="404" t="s">
        <v>234</v>
      </c>
      <c r="D184" s="343" t="s">
        <v>139</v>
      </c>
      <c r="E184" s="344" t="s">
        <v>235</v>
      </c>
      <c r="F184" s="345" t="s">
        <v>236</v>
      </c>
      <c r="G184" s="346" t="s">
        <v>237</v>
      </c>
      <c r="H184" s="347">
        <v>4.8</v>
      </c>
      <c r="I184" s="131"/>
      <c r="J184" s="348">
        <f>ROUND(I184*H184,2)</f>
        <v>0</v>
      </c>
      <c r="K184" s="345" t="s">
        <v>143</v>
      </c>
      <c r="L184" s="272"/>
      <c r="M184" s="349" t="s">
        <v>3</v>
      </c>
      <c r="N184" s="350" t="s">
        <v>45</v>
      </c>
      <c r="O184" s="351"/>
      <c r="P184" s="352">
        <f>O184*H184</f>
        <v>0</v>
      </c>
      <c r="Q184" s="352">
        <v>0</v>
      </c>
      <c r="R184" s="352">
        <f>Q184*H184</f>
        <v>0</v>
      </c>
      <c r="S184" s="352">
        <v>8.1000000000000003E-2</v>
      </c>
      <c r="T184" s="353">
        <f>S184*H184</f>
        <v>0.38879999999999998</v>
      </c>
      <c r="U184" s="271"/>
      <c r="V184" s="271"/>
      <c r="W184" s="271"/>
      <c r="X184" s="271"/>
      <c r="Y184" s="271"/>
      <c r="Z184" s="271"/>
      <c r="AA184" s="271"/>
      <c r="AB184" s="271"/>
      <c r="AC184" s="271"/>
      <c r="AD184" s="271"/>
      <c r="AE184" s="271"/>
      <c r="AR184" s="354" t="s">
        <v>144</v>
      </c>
      <c r="AT184" s="354" t="s">
        <v>139</v>
      </c>
      <c r="AU184" s="354" t="s">
        <v>84</v>
      </c>
      <c r="AY184" s="264" t="s">
        <v>136</v>
      </c>
      <c r="BE184" s="355">
        <f>IF(N184="základní",J184,0)</f>
        <v>0</v>
      </c>
      <c r="BF184" s="355">
        <f>IF(N184="snížená",J184,0)</f>
        <v>0</v>
      </c>
      <c r="BG184" s="355">
        <f>IF(N184="zákl. přenesená",J184,0)</f>
        <v>0</v>
      </c>
      <c r="BH184" s="355">
        <f>IF(N184="sníž. přenesená",J184,0)</f>
        <v>0</v>
      </c>
      <c r="BI184" s="355">
        <f>IF(N184="nulová",J184,0)</f>
        <v>0</v>
      </c>
      <c r="BJ184" s="264" t="s">
        <v>82</v>
      </c>
      <c r="BK184" s="355">
        <f>ROUND(I184*H184,2)</f>
        <v>0</v>
      </c>
      <c r="BL184" s="264" t="s">
        <v>144</v>
      </c>
      <c r="BM184" s="354" t="s">
        <v>238</v>
      </c>
    </row>
    <row r="185" spans="1:65" s="274" customFormat="1" x14ac:dyDescent="0.2">
      <c r="A185" s="271"/>
      <c r="B185" s="272"/>
      <c r="C185" s="408"/>
      <c r="D185" s="356" t="s">
        <v>146</v>
      </c>
      <c r="E185" s="271"/>
      <c r="F185" s="357" t="s">
        <v>239</v>
      </c>
      <c r="G185" s="271"/>
      <c r="H185" s="271"/>
      <c r="I185" s="136"/>
      <c r="J185" s="271"/>
      <c r="K185" s="271"/>
      <c r="L185" s="272"/>
      <c r="M185" s="358"/>
      <c r="N185" s="359"/>
      <c r="O185" s="351"/>
      <c r="P185" s="351"/>
      <c r="Q185" s="351"/>
      <c r="R185" s="351"/>
      <c r="S185" s="351"/>
      <c r="T185" s="360"/>
      <c r="U185" s="271"/>
      <c r="V185" s="271"/>
      <c r="W185" s="271"/>
      <c r="X185" s="271"/>
      <c r="Y185" s="271"/>
      <c r="Z185" s="271"/>
      <c r="AA185" s="271"/>
      <c r="AB185" s="271"/>
      <c r="AC185" s="271"/>
      <c r="AD185" s="271"/>
      <c r="AE185" s="271"/>
      <c r="AT185" s="264" t="s">
        <v>146</v>
      </c>
      <c r="AU185" s="264" t="s">
        <v>84</v>
      </c>
    </row>
    <row r="186" spans="1:65" s="361" customFormat="1" x14ac:dyDescent="0.2">
      <c r="B186" s="362"/>
      <c r="C186" s="421"/>
      <c r="D186" s="363" t="s">
        <v>148</v>
      </c>
      <c r="E186" s="364" t="s">
        <v>3</v>
      </c>
      <c r="F186" s="365" t="s">
        <v>240</v>
      </c>
      <c r="H186" s="364" t="s">
        <v>3</v>
      </c>
      <c r="I186" s="143"/>
      <c r="L186" s="362"/>
      <c r="M186" s="366"/>
      <c r="N186" s="367"/>
      <c r="O186" s="367"/>
      <c r="P186" s="367"/>
      <c r="Q186" s="367"/>
      <c r="R186" s="367"/>
      <c r="S186" s="367"/>
      <c r="T186" s="368"/>
      <c r="AT186" s="364" t="s">
        <v>148</v>
      </c>
      <c r="AU186" s="364" t="s">
        <v>84</v>
      </c>
      <c r="AV186" s="361" t="s">
        <v>82</v>
      </c>
      <c r="AW186" s="361" t="s">
        <v>36</v>
      </c>
      <c r="AX186" s="361" t="s">
        <v>74</v>
      </c>
      <c r="AY186" s="364" t="s">
        <v>136</v>
      </c>
    </row>
    <row r="187" spans="1:65" s="369" customFormat="1" x14ac:dyDescent="0.2">
      <c r="B187" s="370"/>
      <c r="C187" s="422"/>
      <c r="D187" s="363" t="s">
        <v>148</v>
      </c>
      <c r="E187" s="371" t="s">
        <v>3</v>
      </c>
      <c r="F187" s="372" t="s">
        <v>241</v>
      </c>
      <c r="H187" s="373">
        <v>0.4</v>
      </c>
      <c r="I187" s="151"/>
      <c r="L187" s="370"/>
      <c r="M187" s="374"/>
      <c r="N187" s="375"/>
      <c r="O187" s="375"/>
      <c r="P187" s="375"/>
      <c r="Q187" s="375"/>
      <c r="R187" s="375"/>
      <c r="S187" s="375"/>
      <c r="T187" s="376"/>
      <c r="AT187" s="371" t="s">
        <v>148</v>
      </c>
      <c r="AU187" s="371" t="s">
        <v>84</v>
      </c>
      <c r="AV187" s="369" t="s">
        <v>84</v>
      </c>
      <c r="AW187" s="369" t="s">
        <v>36</v>
      </c>
      <c r="AX187" s="369" t="s">
        <v>74</v>
      </c>
      <c r="AY187" s="371" t="s">
        <v>136</v>
      </c>
    </row>
    <row r="188" spans="1:65" s="361" customFormat="1" x14ac:dyDescent="0.2">
      <c r="B188" s="362"/>
      <c r="C188" s="421"/>
      <c r="D188" s="363" t="s">
        <v>148</v>
      </c>
      <c r="E188" s="364" t="s">
        <v>3</v>
      </c>
      <c r="F188" s="365" t="s">
        <v>242</v>
      </c>
      <c r="H188" s="364" t="s">
        <v>3</v>
      </c>
      <c r="I188" s="143"/>
      <c r="L188" s="362"/>
      <c r="M188" s="366"/>
      <c r="N188" s="367"/>
      <c r="O188" s="367"/>
      <c r="P188" s="367"/>
      <c r="Q188" s="367"/>
      <c r="R188" s="367"/>
      <c r="S188" s="367"/>
      <c r="T188" s="368"/>
      <c r="AT188" s="364" t="s">
        <v>148</v>
      </c>
      <c r="AU188" s="364" t="s">
        <v>84</v>
      </c>
      <c r="AV188" s="361" t="s">
        <v>82</v>
      </c>
      <c r="AW188" s="361" t="s">
        <v>36</v>
      </c>
      <c r="AX188" s="361" t="s">
        <v>74</v>
      </c>
      <c r="AY188" s="364" t="s">
        <v>136</v>
      </c>
    </row>
    <row r="189" spans="1:65" s="369" customFormat="1" x14ac:dyDescent="0.2">
      <c r="B189" s="370"/>
      <c r="C189" s="422"/>
      <c r="D189" s="363" t="s">
        <v>148</v>
      </c>
      <c r="E189" s="371" t="s">
        <v>3</v>
      </c>
      <c r="F189" s="372" t="s">
        <v>243</v>
      </c>
      <c r="H189" s="373">
        <v>1.4</v>
      </c>
      <c r="I189" s="151"/>
      <c r="L189" s="370"/>
      <c r="M189" s="374"/>
      <c r="N189" s="375"/>
      <c r="O189" s="375"/>
      <c r="P189" s="375"/>
      <c r="Q189" s="375"/>
      <c r="R189" s="375"/>
      <c r="S189" s="375"/>
      <c r="T189" s="376"/>
      <c r="AT189" s="371" t="s">
        <v>148</v>
      </c>
      <c r="AU189" s="371" t="s">
        <v>84</v>
      </c>
      <c r="AV189" s="369" t="s">
        <v>84</v>
      </c>
      <c r="AW189" s="369" t="s">
        <v>36</v>
      </c>
      <c r="AX189" s="369" t="s">
        <v>74</v>
      </c>
      <c r="AY189" s="371" t="s">
        <v>136</v>
      </c>
    </row>
    <row r="190" spans="1:65" s="361" customFormat="1" x14ac:dyDescent="0.2">
      <c r="B190" s="362"/>
      <c r="C190" s="421"/>
      <c r="D190" s="363" t="s">
        <v>148</v>
      </c>
      <c r="E190" s="364" t="s">
        <v>3</v>
      </c>
      <c r="F190" s="365" t="s">
        <v>244</v>
      </c>
      <c r="H190" s="364" t="s">
        <v>3</v>
      </c>
      <c r="I190" s="143"/>
      <c r="L190" s="362"/>
      <c r="M190" s="366"/>
      <c r="N190" s="367"/>
      <c r="O190" s="367"/>
      <c r="P190" s="367"/>
      <c r="Q190" s="367"/>
      <c r="R190" s="367"/>
      <c r="S190" s="367"/>
      <c r="T190" s="368"/>
      <c r="AT190" s="364" t="s">
        <v>148</v>
      </c>
      <c r="AU190" s="364" t="s">
        <v>84</v>
      </c>
      <c r="AV190" s="361" t="s">
        <v>82</v>
      </c>
      <c r="AW190" s="361" t="s">
        <v>36</v>
      </c>
      <c r="AX190" s="361" t="s">
        <v>74</v>
      </c>
      <c r="AY190" s="364" t="s">
        <v>136</v>
      </c>
    </row>
    <row r="191" spans="1:65" s="369" customFormat="1" x14ac:dyDescent="0.2">
      <c r="B191" s="370"/>
      <c r="C191" s="422"/>
      <c r="D191" s="363" t="s">
        <v>148</v>
      </c>
      <c r="E191" s="371" t="s">
        <v>3</v>
      </c>
      <c r="F191" s="372" t="s">
        <v>163</v>
      </c>
      <c r="H191" s="373">
        <v>3</v>
      </c>
      <c r="I191" s="151"/>
      <c r="L191" s="370"/>
      <c r="M191" s="374"/>
      <c r="N191" s="375"/>
      <c r="O191" s="375"/>
      <c r="P191" s="375"/>
      <c r="Q191" s="375"/>
      <c r="R191" s="375"/>
      <c r="S191" s="375"/>
      <c r="T191" s="376"/>
      <c r="AT191" s="371" t="s">
        <v>148</v>
      </c>
      <c r="AU191" s="371" t="s">
        <v>84</v>
      </c>
      <c r="AV191" s="369" t="s">
        <v>84</v>
      </c>
      <c r="AW191" s="369" t="s">
        <v>36</v>
      </c>
      <c r="AX191" s="369" t="s">
        <v>74</v>
      </c>
      <c r="AY191" s="371" t="s">
        <v>136</v>
      </c>
    </row>
    <row r="192" spans="1:65" s="377" customFormat="1" x14ac:dyDescent="0.2">
      <c r="B192" s="378"/>
      <c r="C192" s="423"/>
      <c r="D192" s="363" t="s">
        <v>148</v>
      </c>
      <c r="E192" s="379" t="s">
        <v>3</v>
      </c>
      <c r="F192" s="380" t="s">
        <v>152</v>
      </c>
      <c r="H192" s="381">
        <v>4.8</v>
      </c>
      <c r="I192" s="159"/>
      <c r="L192" s="378"/>
      <c r="M192" s="382"/>
      <c r="N192" s="383"/>
      <c r="O192" s="383"/>
      <c r="P192" s="383"/>
      <c r="Q192" s="383"/>
      <c r="R192" s="383"/>
      <c r="S192" s="383"/>
      <c r="T192" s="384"/>
      <c r="AT192" s="379" t="s">
        <v>148</v>
      </c>
      <c r="AU192" s="379" t="s">
        <v>84</v>
      </c>
      <c r="AV192" s="377" t="s">
        <v>144</v>
      </c>
      <c r="AW192" s="377" t="s">
        <v>36</v>
      </c>
      <c r="AX192" s="377" t="s">
        <v>82</v>
      </c>
      <c r="AY192" s="379" t="s">
        <v>136</v>
      </c>
    </row>
    <row r="193" spans="1:65" s="274" customFormat="1" ht="16.5" customHeight="1" x14ac:dyDescent="0.2">
      <c r="A193" s="271"/>
      <c r="B193" s="272"/>
      <c r="C193" s="404" t="s">
        <v>245</v>
      </c>
      <c r="D193" s="343" t="s">
        <v>139</v>
      </c>
      <c r="E193" s="344" t="s">
        <v>246</v>
      </c>
      <c r="F193" s="345" t="s">
        <v>247</v>
      </c>
      <c r="G193" s="346" t="s">
        <v>237</v>
      </c>
      <c r="H193" s="347">
        <v>30</v>
      </c>
      <c r="I193" s="131"/>
      <c r="J193" s="348">
        <f>ROUND(I193*H193,2)</f>
        <v>0</v>
      </c>
      <c r="K193" s="345" t="s">
        <v>143</v>
      </c>
      <c r="L193" s="272"/>
      <c r="M193" s="349" t="s">
        <v>3</v>
      </c>
      <c r="N193" s="350" t="s">
        <v>45</v>
      </c>
      <c r="O193" s="351"/>
      <c r="P193" s="352">
        <f>O193*H193</f>
        <v>0</v>
      </c>
      <c r="Q193" s="352">
        <v>0</v>
      </c>
      <c r="R193" s="352">
        <f>Q193*H193</f>
        <v>0</v>
      </c>
      <c r="S193" s="352">
        <v>0</v>
      </c>
      <c r="T193" s="353">
        <f>S193*H193</f>
        <v>0</v>
      </c>
      <c r="U193" s="271"/>
      <c r="V193" s="271"/>
      <c r="W193" s="271"/>
      <c r="X193" s="271"/>
      <c r="Y193" s="271"/>
      <c r="Z193" s="271"/>
      <c r="AA193" s="271"/>
      <c r="AB193" s="271"/>
      <c r="AC193" s="271"/>
      <c r="AD193" s="271"/>
      <c r="AE193" s="271"/>
      <c r="AR193" s="354" t="s">
        <v>144</v>
      </c>
      <c r="AT193" s="354" t="s">
        <v>139</v>
      </c>
      <c r="AU193" s="354" t="s">
        <v>84</v>
      </c>
      <c r="AY193" s="264" t="s">
        <v>136</v>
      </c>
      <c r="BE193" s="355">
        <f>IF(N193="základní",J193,0)</f>
        <v>0</v>
      </c>
      <c r="BF193" s="355">
        <f>IF(N193="snížená",J193,0)</f>
        <v>0</v>
      </c>
      <c r="BG193" s="355">
        <f>IF(N193="zákl. přenesená",J193,0)</f>
        <v>0</v>
      </c>
      <c r="BH193" s="355">
        <f>IF(N193="sníž. přenesená",J193,0)</f>
        <v>0</v>
      </c>
      <c r="BI193" s="355">
        <f>IF(N193="nulová",J193,0)</f>
        <v>0</v>
      </c>
      <c r="BJ193" s="264" t="s">
        <v>82</v>
      </c>
      <c r="BK193" s="355">
        <f>ROUND(I193*H193,2)</f>
        <v>0</v>
      </c>
      <c r="BL193" s="264" t="s">
        <v>144</v>
      </c>
      <c r="BM193" s="354" t="s">
        <v>248</v>
      </c>
    </row>
    <row r="194" spans="1:65" s="274" customFormat="1" x14ac:dyDescent="0.2">
      <c r="A194" s="271"/>
      <c r="B194" s="272"/>
      <c r="C194" s="408"/>
      <c r="D194" s="356" t="s">
        <v>146</v>
      </c>
      <c r="E194" s="271"/>
      <c r="F194" s="357" t="s">
        <v>249</v>
      </c>
      <c r="G194" s="271"/>
      <c r="H194" s="271"/>
      <c r="I194" s="136"/>
      <c r="J194" s="271"/>
      <c r="K194" s="271"/>
      <c r="L194" s="272"/>
      <c r="M194" s="358"/>
      <c r="N194" s="359"/>
      <c r="O194" s="351"/>
      <c r="P194" s="351"/>
      <c r="Q194" s="351"/>
      <c r="R194" s="351"/>
      <c r="S194" s="351"/>
      <c r="T194" s="360"/>
      <c r="U194" s="271"/>
      <c r="V194" s="271"/>
      <c r="W194" s="271"/>
      <c r="X194" s="271"/>
      <c r="Y194" s="271"/>
      <c r="Z194" s="271"/>
      <c r="AA194" s="271"/>
      <c r="AB194" s="271"/>
      <c r="AC194" s="271"/>
      <c r="AD194" s="271"/>
      <c r="AE194" s="271"/>
      <c r="AT194" s="264" t="s">
        <v>146</v>
      </c>
      <c r="AU194" s="264" t="s">
        <v>84</v>
      </c>
    </row>
    <row r="195" spans="1:65" s="361" customFormat="1" x14ac:dyDescent="0.2">
      <c r="B195" s="362"/>
      <c r="C195" s="421"/>
      <c r="D195" s="363" t="s">
        <v>148</v>
      </c>
      <c r="E195" s="364" t="s">
        <v>3</v>
      </c>
      <c r="F195" s="365" t="s">
        <v>250</v>
      </c>
      <c r="H195" s="364" t="s">
        <v>3</v>
      </c>
      <c r="I195" s="143"/>
      <c r="L195" s="362"/>
      <c r="M195" s="366"/>
      <c r="N195" s="367"/>
      <c r="O195" s="367"/>
      <c r="P195" s="367"/>
      <c r="Q195" s="367"/>
      <c r="R195" s="367"/>
      <c r="S195" s="367"/>
      <c r="T195" s="368"/>
      <c r="AT195" s="364" t="s">
        <v>148</v>
      </c>
      <c r="AU195" s="364" t="s">
        <v>84</v>
      </c>
      <c r="AV195" s="361" t="s">
        <v>82</v>
      </c>
      <c r="AW195" s="361" t="s">
        <v>36</v>
      </c>
      <c r="AX195" s="361" t="s">
        <v>74</v>
      </c>
      <c r="AY195" s="364" t="s">
        <v>136</v>
      </c>
    </row>
    <row r="196" spans="1:65" s="369" customFormat="1" x14ac:dyDescent="0.2">
      <c r="B196" s="370"/>
      <c r="C196" s="422"/>
      <c r="D196" s="363" t="s">
        <v>148</v>
      </c>
      <c r="E196" s="371" t="s">
        <v>3</v>
      </c>
      <c r="F196" s="372" t="s">
        <v>251</v>
      </c>
      <c r="H196" s="373">
        <v>30</v>
      </c>
      <c r="I196" s="151"/>
      <c r="L196" s="370"/>
      <c r="M196" s="374"/>
      <c r="N196" s="375"/>
      <c r="O196" s="375"/>
      <c r="P196" s="375"/>
      <c r="Q196" s="375"/>
      <c r="R196" s="375"/>
      <c r="S196" s="375"/>
      <c r="T196" s="376"/>
      <c r="AT196" s="371" t="s">
        <v>148</v>
      </c>
      <c r="AU196" s="371" t="s">
        <v>84</v>
      </c>
      <c r="AV196" s="369" t="s">
        <v>84</v>
      </c>
      <c r="AW196" s="369" t="s">
        <v>36</v>
      </c>
      <c r="AX196" s="369" t="s">
        <v>74</v>
      </c>
      <c r="AY196" s="371" t="s">
        <v>136</v>
      </c>
    </row>
    <row r="197" spans="1:65" s="377" customFormat="1" x14ac:dyDescent="0.2">
      <c r="B197" s="378"/>
      <c r="C197" s="423"/>
      <c r="D197" s="363" t="s">
        <v>148</v>
      </c>
      <c r="E197" s="379" t="s">
        <v>3</v>
      </c>
      <c r="F197" s="380" t="s">
        <v>152</v>
      </c>
      <c r="H197" s="381">
        <v>30</v>
      </c>
      <c r="I197" s="159"/>
      <c r="L197" s="378"/>
      <c r="M197" s="382"/>
      <c r="N197" s="383"/>
      <c r="O197" s="383"/>
      <c r="P197" s="383"/>
      <c r="Q197" s="383"/>
      <c r="R197" s="383"/>
      <c r="S197" s="383"/>
      <c r="T197" s="384"/>
      <c r="AT197" s="379" t="s">
        <v>148</v>
      </c>
      <c r="AU197" s="379" t="s">
        <v>84</v>
      </c>
      <c r="AV197" s="377" t="s">
        <v>144</v>
      </c>
      <c r="AW197" s="377" t="s">
        <v>36</v>
      </c>
      <c r="AX197" s="377" t="s">
        <v>82</v>
      </c>
      <c r="AY197" s="379" t="s">
        <v>136</v>
      </c>
    </row>
    <row r="198" spans="1:65" s="274" customFormat="1" ht="16.5" customHeight="1" x14ac:dyDescent="0.2">
      <c r="A198" s="271"/>
      <c r="B198" s="272"/>
      <c r="C198" s="404" t="s">
        <v>9</v>
      </c>
      <c r="D198" s="343" t="s">
        <v>139</v>
      </c>
      <c r="E198" s="344" t="s">
        <v>252</v>
      </c>
      <c r="F198" s="345" t="s">
        <v>253</v>
      </c>
      <c r="G198" s="346" t="s">
        <v>237</v>
      </c>
      <c r="H198" s="347">
        <v>15</v>
      </c>
      <c r="I198" s="131"/>
      <c r="J198" s="348">
        <f>ROUND(I198*H198,2)</f>
        <v>0</v>
      </c>
      <c r="K198" s="345" t="s">
        <v>143</v>
      </c>
      <c r="L198" s="272"/>
      <c r="M198" s="349" t="s">
        <v>3</v>
      </c>
      <c r="N198" s="350" t="s">
        <v>45</v>
      </c>
      <c r="O198" s="351"/>
      <c r="P198" s="352">
        <f>O198*H198</f>
        <v>0</v>
      </c>
      <c r="Q198" s="352">
        <v>5.0000000000000002E-5</v>
      </c>
      <c r="R198" s="352">
        <f>Q198*H198</f>
        <v>7.5000000000000002E-4</v>
      </c>
      <c r="S198" s="352">
        <v>5.0000000000000001E-3</v>
      </c>
      <c r="T198" s="353">
        <f>S198*H198</f>
        <v>7.4999999999999997E-2</v>
      </c>
      <c r="U198" s="271"/>
      <c r="V198" s="271"/>
      <c r="W198" s="271"/>
      <c r="X198" s="271"/>
      <c r="Y198" s="271"/>
      <c r="Z198" s="271"/>
      <c r="AA198" s="271"/>
      <c r="AB198" s="271"/>
      <c r="AC198" s="271"/>
      <c r="AD198" s="271"/>
      <c r="AE198" s="271"/>
      <c r="AR198" s="354" t="s">
        <v>144</v>
      </c>
      <c r="AT198" s="354" t="s">
        <v>139</v>
      </c>
      <c r="AU198" s="354" t="s">
        <v>84</v>
      </c>
      <c r="AY198" s="264" t="s">
        <v>136</v>
      </c>
      <c r="BE198" s="355">
        <f>IF(N198="základní",J198,0)</f>
        <v>0</v>
      </c>
      <c r="BF198" s="355">
        <f>IF(N198="snížená",J198,0)</f>
        <v>0</v>
      </c>
      <c r="BG198" s="355">
        <f>IF(N198="zákl. přenesená",J198,0)</f>
        <v>0</v>
      </c>
      <c r="BH198" s="355">
        <f>IF(N198="sníž. přenesená",J198,0)</f>
        <v>0</v>
      </c>
      <c r="BI198" s="355">
        <f>IF(N198="nulová",J198,0)</f>
        <v>0</v>
      </c>
      <c r="BJ198" s="264" t="s">
        <v>82</v>
      </c>
      <c r="BK198" s="355">
        <f>ROUND(I198*H198,2)</f>
        <v>0</v>
      </c>
      <c r="BL198" s="264" t="s">
        <v>144</v>
      </c>
      <c r="BM198" s="354" t="s">
        <v>254</v>
      </c>
    </row>
    <row r="199" spans="1:65" s="274" customFormat="1" x14ac:dyDescent="0.2">
      <c r="A199" s="271"/>
      <c r="B199" s="272"/>
      <c r="C199" s="408"/>
      <c r="D199" s="356" t="s">
        <v>146</v>
      </c>
      <c r="E199" s="271"/>
      <c r="F199" s="357" t="s">
        <v>255</v>
      </c>
      <c r="G199" s="271"/>
      <c r="H199" s="271"/>
      <c r="I199" s="136"/>
      <c r="J199" s="271"/>
      <c r="K199" s="271"/>
      <c r="L199" s="272"/>
      <c r="M199" s="358"/>
      <c r="N199" s="359"/>
      <c r="O199" s="351"/>
      <c r="P199" s="351"/>
      <c r="Q199" s="351"/>
      <c r="R199" s="351"/>
      <c r="S199" s="351"/>
      <c r="T199" s="360"/>
      <c r="U199" s="271"/>
      <c r="V199" s="271"/>
      <c r="W199" s="271"/>
      <c r="X199" s="271"/>
      <c r="Y199" s="271"/>
      <c r="Z199" s="271"/>
      <c r="AA199" s="271"/>
      <c r="AB199" s="271"/>
      <c r="AC199" s="271"/>
      <c r="AD199" s="271"/>
      <c r="AE199" s="271"/>
      <c r="AT199" s="264" t="s">
        <v>146</v>
      </c>
      <c r="AU199" s="264" t="s">
        <v>84</v>
      </c>
    </row>
    <row r="200" spans="1:65" s="361" customFormat="1" x14ac:dyDescent="0.2">
      <c r="B200" s="362"/>
      <c r="C200" s="421"/>
      <c r="D200" s="363" t="s">
        <v>148</v>
      </c>
      <c r="E200" s="364" t="s">
        <v>3</v>
      </c>
      <c r="F200" s="365" t="s">
        <v>250</v>
      </c>
      <c r="H200" s="364" t="s">
        <v>3</v>
      </c>
      <c r="I200" s="143"/>
      <c r="L200" s="362"/>
      <c r="M200" s="366"/>
      <c r="N200" s="367"/>
      <c r="O200" s="367"/>
      <c r="P200" s="367"/>
      <c r="Q200" s="367"/>
      <c r="R200" s="367"/>
      <c r="S200" s="367"/>
      <c r="T200" s="368"/>
      <c r="AT200" s="364" t="s">
        <v>148</v>
      </c>
      <c r="AU200" s="364" t="s">
        <v>84</v>
      </c>
      <c r="AV200" s="361" t="s">
        <v>82</v>
      </c>
      <c r="AW200" s="361" t="s">
        <v>36</v>
      </c>
      <c r="AX200" s="361" t="s">
        <v>74</v>
      </c>
      <c r="AY200" s="364" t="s">
        <v>136</v>
      </c>
    </row>
    <row r="201" spans="1:65" s="369" customFormat="1" x14ac:dyDescent="0.2">
      <c r="B201" s="370"/>
      <c r="C201" s="422"/>
      <c r="D201" s="363" t="s">
        <v>148</v>
      </c>
      <c r="E201" s="371" t="s">
        <v>3</v>
      </c>
      <c r="F201" s="372" t="s">
        <v>256</v>
      </c>
      <c r="H201" s="373">
        <v>15</v>
      </c>
      <c r="I201" s="151"/>
      <c r="L201" s="370"/>
      <c r="M201" s="374"/>
      <c r="N201" s="375"/>
      <c r="O201" s="375"/>
      <c r="P201" s="375"/>
      <c r="Q201" s="375"/>
      <c r="R201" s="375"/>
      <c r="S201" s="375"/>
      <c r="T201" s="376"/>
      <c r="AT201" s="371" t="s">
        <v>148</v>
      </c>
      <c r="AU201" s="371" t="s">
        <v>84</v>
      </c>
      <c r="AV201" s="369" t="s">
        <v>84</v>
      </c>
      <c r="AW201" s="369" t="s">
        <v>36</v>
      </c>
      <c r="AX201" s="369" t="s">
        <v>74</v>
      </c>
      <c r="AY201" s="371" t="s">
        <v>136</v>
      </c>
    </row>
    <row r="202" spans="1:65" s="377" customFormat="1" x14ac:dyDescent="0.2">
      <c r="B202" s="378"/>
      <c r="C202" s="423"/>
      <c r="D202" s="363" t="s">
        <v>148</v>
      </c>
      <c r="E202" s="379" t="s">
        <v>3</v>
      </c>
      <c r="F202" s="380" t="s">
        <v>152</v>
      </c>
      <c r="H202" s="381">
        <v>15</v>
      </c>
      <c r="I202" s="159"/>
      <c r="L202" s="378"/>
      <c r="M202" s="382"/>
      <c r="N202" s="383"/>
      <c r="O202" s="383"/>
      <c r="P202" s="383"/>
      <c r="Q202" s="383"/>
      <c r="R202" s="383"/>
      <c r="S202" s="383"/>
      <c r="T202" s="384"/>
      <c r="AT202" s="379" t="s">
        <v>148</v>
      </c>
      <c r="AU202" s="379" t="s">
        <v>84</v>
      </c>
      <c r="AV202" s="377" t="s">
        <v>144</v>
      </c>
      <c r="AW202" s="377" t="s">
        <v>36</v>
      </c>
      <c r="AX202" s="377" t="s">
        <v>82</v>
      </c>
      <c r="AY202" s="379" t="s">
        <v>136</v>
      </c>
    </row>
    <row r="203" spans="1:65" s="274" customFormat="1" ht="24.2" customHeight="1" x14ac:dyDescent="0.2">
      <c r="A203" s="271"/>
      <c r="B203" s="272"/>
      <c r="C203" s="404" t="s">
        <v>257</v>
      </c>
      <c r="D203" s="343" t="s">
        <v>139</v>
      </c>
      <c r="E203" s="344" t="s">
        <v>258</v>
      </c>
      <c r="F203" s="345" t="s">
        <v>259</v>
      </c>
      <c r="G203" s="346" t="s">
        <v>142</v>
      </c>
      <c r="H203" s="347">
        <v>2.0920000000000001</v>
      </c>
      <c r="I203" s="131"/>
      <c r="J203" s="348">
        <f>ROUND(I203*H203,2)</f>
        <v>0</v>
      </c>
      <c r="K203" s="345" t="s">
        <v>143</v>
      </c>
      <c r="L203" s="272"/>
      <c r="M203" s="349" t="s">
        <v>3</v>
      </c>
      <c r="N203" s="350" t="s">
        <v>45</v>
      </c>
      <c r="O203" s="351"/>
      <c r="P203" s="352">
        <f>O203*H203</f>
        <v>0</v>
      </c>
      <c r="Q203" s="352">
        <v>0</v>
      </c>
      <c r="R203" s="352">
        <f>Q203*H203</f>
        <v>0</v>
      </c>
      <c r="S203" s="352">
        <v>4.5999999999999999E-2</v>
      </c>
      <c r="T203" s="353">
        <f>S203*H203</f>
        <v>9.6231999999999998E-2</v>
      </c>
      <c r="U203" s="271"/>
      <c r="V203" s="271"/>
      <c r="W203" s="271"/>
      <c r="X203" s="271"/>
      <c r="Y203" s="271"/>
      <c r="Z203" s="271"/>
      <c r="AA203" s="271"/>
      <c r="AB203" s="271"/>
      <c r="AC203" s="271"/>
      <c r="AD203" s="271"/>
      <c r="AE203" s="271"/>
      <c r="AR203" s="354" t="s">
        <v>144</v>
      </c>
      <c r="AT203" s="354" t="s">
        <v>139</v>
      </c>
      <c r="AU203" s="354" t="s">
        <v>84</v>
      </c>
      <c r="AY203" s="264" t="s">
        <v>136</v>
      </c>
      <c r="BE203" s="355">
        <f>IF(N203="základní",J203,0)</f>
        <v>0</v>
      </c>
      <c r="BF203" s="355">
        <f>IF(N203="snížená",J203,0)</f>
        <v>0</v>
      </c>
      <c r="BG203" s="355">
        <f>IF(N203="zákl. přenesená",J203,0)</f>
        <v>0</v>
      </c>
      <c r="BH203" s="355">
        <f>IF(N203="sníž. přenesená",J203,0)</f>
        <v>0</v>
      </c>
      <c r="BI203" s="355">
        <f>IF(N203="nulová",J203,0)</f>
        <v>0</v>
      </c>
      <c r="BJ203" s="264" t="s">
        <v>82</v>
      </c>
      <c r="BK203" s="355">
        <f>ROUND(I203*H203,2)</f>
        <v>0</v>
      </c>
      <c r="BL203" s="264" t="s">
        <v>144</v>
      </c>
      <c r="BM203" s="354" t="s">
        <v>260</v>
      </c>
    </row>
    <row r="204" spans="1:65" s="274" customFormat="1" x14ac:dyDescent="0.2">
      <c r="A204" s="271"/>
      <c r="B204" s="272"/>
      <c r="C204" s="408"/>
      <c r="D204" s="356" t="s">
        <v>146</v>
      </c>
      <c r="E204" s="271"/>
      <c r="F204" s="357" t="s">
        <v>261</v>
      </c>
      <c r="G204" s="271"/>
      <c r="H204" s="271"/>
      <c r="I204" s="136"/>
      <c r="J204" s="271"/>
      <c r="K204" s="271"/>
      <c r="L204" s="272"/>
      <c r="M204" s="358"/>
      <c r="N204" s="359"/>
      <c r="O204" s="351"/>
      <c r="P204" s="351"/>
      <c r="Q204" s="351"/>
      <c r="R204" s="351"/>
      <c r="S204" s="351"/>
      <c r="T204" s="360"/>
      <c r="U204" s="271"/>
      <c r="V204" s="271"/>
      <c r="W204" s="271"/>
      <c r="X204" s="271"/>
      <c r="Y204" s="271"/>
      <c r="Z204" s="271"/>
      <c r="AA204" s="271"/>
      <c r="AB204" s="271"/>
      <c r="AC204" s="271"/>
      <c r="AD204" s="271"/>
      <c r="AE204" s="271"/>
      <c r="AT204" s="264" t="s">
        <v>146</v>
      </c>
      <c r="AU204" s="264" t="s">
        <v>84</v>
      </c>
    </row>
    <row r="205" spans="1:65" s="361" customFormat="1" x14ac:dyDescent="0.2">
      <c r="B205" s="362"/>
      <c r="C205" s="421"/>
      <c r="D205" s="363" t="s">
        <v>148</v>
      </c>
      <c r="E205" s="364" t="s">
        <v>3</v>
      </c>
      <c r="F205" s="365" t="s">
        <v>149</v>
      </c>
      <c r="H205" s="364" t="s">
        <v>3</v>
      </c>
      <c r="I205" s="143"/>
      <c r="L205" s="362"/>
      <c r="M205" s="366"/>
      <c r="N205" s="367"/>
      <c r="O205" s="367"/>
      <c r="P205" s="367"/>
      <c r="Q205" s="367"/>
      <c r="R205" s="367"/>
      <c r="S205" s="367"/>
      <c r="T205" s="368"/>
      <c r="AT205" s="364" t="s">
        <v>148</v>
      </c>
      <c r="AU205" s="364" t="s">
        <v>84</v>
      </c>
      <c r="AV205" s="361" t="s">
        <v>82</v>
      </c>
      <c r="AW205" s="361" t="s">
        <v>36</v>
      </c>
      <c r="AX205" s="361" t="s">
        <v>74</v>
      </c>
      <c r="AY205" s="364" t="s">
        <v>136</v>
      </c>
    </row>
    <row r="206" spans="1:65" s="369" customFormat="1" x14ac:dyDescent="0.2">
      <c r="B206" s="370"/>
      <c r="C206" s="422"/>
      <c r="D206" s="363" t="s">
        <v>148</v>
      </c>
      <c r="E206" s="371" t="s">
        <v>3</v>
      </c>
      <c r="F206" s="372" t="s">
        <v>262</v>
      </c>
      <c r="H206" s="373">
        <v>2.0920000000000001</v>
      </c>
      <c r="I206" s="151"/>
      <c r="L206" s="370"/>
      <c r="M206" s="374"/>
      <c r="N206" s="375"/>
      <c r="O206" s="375"/>
      <c r="P206" s="375"/>
      <c r="Q206" s="375"/>
      <c r="R206" s="375"/>
      <c r="S206" s="375"/>
      <c r="T206" s="376"/>
      <c r="AT206" s="371" t="s">
        <v>148</v>
      </c>
      <c r="AU206" s="371" t="s">
        <v>84</v>
      </c>
      <c r="AV206" s="369" t="s">
        <v>84</v>
      </c>
      <c r="AW206" s="369" t="s">
        <v>36</v>
      </c>
      <c r="AX206" s="369" t="s">
        <v>74</v>
      </c>
      <c r="AY206" s="371" t="s">
        <v>136</v>
      </c>
    </row>
    <row r="207" spans="1:65" s="377" customFormat="1" x14ac:dyDescent="0.2">
      <c r="B207" s="378"/>
      <c r="C207" s="423"/>
      <c r="D207" s="363" t="s">
        <v>148</v>
      </c>
      <c r="E207" s="379" t="s">
        <v>3</v>
      </c>
      <c r="F207" s="380" t="s">
        <v>152</v>
      </c>
      <c r="H207" s="381">
        <v>2.0920000000000001</v>
      </c>
      <c r="I207" s="159"/>
      <c r="L207" s="378"/>
      <c r="M207" s="382"/>
      <c r="N207" s="383"/>
      <c r="O207" s="383"/>
      <c r="P207" s="383"/>
      <c r="Q207" s="383"/>
      <c r="R207" s="383"/>
      <c r="S207" s="383"/>
      <c r="T207" s="384"/>
      <c r="AT207" s="379" t="s">
        <v>148</v>
      </c>
      <c r="AU207" s="379" t="s">
        <v>84</v>
      </c>
      <c r="AV207" s="377" t="s">
        <v>144</v>
      </c>
      <c r="AW207" s="377" t="s">
        <v>36</v>
      </c>
      <c r="AX207" s="377" t="s">
        <v>82</v>
      </c>
      <c r="AY207" s="379" t="s">
        <v>136</v>
      </c>
    </row>
    <row r="208" spans="1:65" s="274" customFormat="1" ht="24.2" customHeight="1" x14ac:dyDescent="0.2">
      <c r="A208" s="271"/>
      <c r="B208" s="272"/>
      <c r="C208" s="404" t="s">
        <v>263</v>
      </c>
      <c r="D208" s="343" t="s">
        <v>139</v>
      </c>
      <c r="E208" s="344" t="s">
        <v>264</v>
      </c>
      <c r="F208" s="345" t="s">
        <v>265</v>
      </c>
      <c r="G208" s="346" t="s">
        <v>142</v>
      </c>
      <c r="H208" s="347">
        <v>9.657</v>
      </c>
      <c r="I208" s="131"/>
      <c r="J208" s="348">
        <f>ROUND(I208*H208,2)</f>
        <v>0</v>
      </c>
      <c r="K208" s="345" t="s">
        <v>143</v>
      </c>
      <c r="L208" s="272"/>
      <c r="M208" s="349" t="s">
        <v>3</v>
      </c>
      <c r="N208" s="350" t="s">
        <v>45</v>
      </c>
      <c r="O208" s="351"/>
      <c r="P208" s="352">
        <f>O208*H208</f>
        <v>0</v>
      </c>
      <c r="Q208" s="352">
        <v>0</v>
      </c>
      <c r="R208" s="352">
        <f>Q208*H208</f>
        <v>0</v>
      </c>
      <c r="S208" s="352">
        <v>6.8000000000000005E-2</v>
      </c>
      <c r="T208" s="353">
        <f>S208*H208</f>
        <v>0.65667600000000004</v>
      </c>
      <c r="U208" s="271"/>
      <c r="V208" s="271"/>
      <c r="W208" s="271"/>
      <c r="X208" s="271"/>
      <c r="Y208" s="271"/>
      <c r="Z208" s="271"/>
      <c r="AA208" s="271"/>
      <c r="AB208" s="271"/>
      <c r="AC208" s="271"/>
      <c r="AD208" s="271"/>
      <c r="AE208" s="271"/>
      <c r="AR208" s="354" t="s">
        <v>144</v>
      </c>
      <c r="AT208" s="354" t="s">
        <v>139</v>
      </c>
      <c r="AU208" s="354" t="s">
        <v>84</v>
      </c>
      <c r="AY208" s="264" t="s">
        <v>136</v>
      </c>
      <c r="BE208" s="355">
        <f>IF(N208="základní",J208,0)</f>
        <v>0</v>
      </c>
      <c r="BF208" s="355">
        <f>IF(N208="snížená",J208,0)</f>
        <v>0</v>
      </c>
      <c r="BG208" s="355">
        <f>IF(N208="zákl. přenesená",J208,0)</f>
        <v>0</v>
      </c>
      <c r="BH208" s="355">
        <f>IF(N208="sníž. přenesená",J208,0)</f>
        <v>0</v>
      </c>
      <c r="BI208" s="355">
        <f>IF(N208="nulová",J208,0)</f>
        <v>0</v>
      </c>
      <c r="BJ208" s="264" t="s">
        <v>82</v>
      </c>
      <c r="BK208" s="355">
        <f>ROUND(I208*H208,2)</f>
        <v>0</v>
      </c>
      <c r="BL208" s="264" t="s">
        <v>144</v>
      </c>
      <c r="BM208" s="354" t="s">
        <v>266</v>
      </c>
    </row>
    <row r="209" spans="1:65" s="274" customFormat="1" x14ac:dyDescent="0.2">
      <c r="A209" s="271"/>
      <c r="B209" s="272"/>
      <c r="C209" s="408"/>
      <c r="D209" s="356" t="s">
        <v>146</v>
      </c>
      <c r="E209" s="271"/>
      <c r="F209" s="357" t="s">
        <v>267</v>
      </c>
      <c r="G209" s="271"/>
      <c r="H209" s="271"/>
      <c r="I209" s="136"/>
      <c r="J209" s="271"/>
      <c r="K209" s="271"/>
      <c r="L209" s="272"/>
      <c r="M209" s="358"/>
      <c r="N209" s="359"/>
      <c r="O209" s="351"/>
      <c r="P209" s="351"/>
      <c r="Q209" s="351"/>
      <c r="R209" s="351"/>
      <c r="S209" s="351"/>
      <c r="T209" s="360"/>
      <c r="U209" s="271"/>
      <c r="V209" s="271"/>
      <c r="W209" s="271"/>
      <c r="X209" s="271"/>
      <c r="Y209" s="271"/>
      <c r="Z209" s="271"/>
      <c r="AA209" s="271"/>
      <c r="AB209" s="271"/>
      <c r="AC209" s="271"/>
      <c r="AD209" s="271"/>
      <c r="AE209" s="271"/>
      <c r="AT209" s="264" t="s">
        <v>146</v>
      </c>
      <c r="AU209" s="264" t="s">
        <v>84</v>
      </c>
    </row>
    <row r="210" spans="1:65" s="361" customFormat="1" x14ac:dyDescent="0.2">
      <c r="B210" s="362"/>
      <c r="C210" s="421"/>
      <c r="D210" s="363" t="s">
        <v>148</v>
      </c>
      <c r="E210" s="364" t="s">
        <v>3</v>
      </c>
      <c r="F210" s="365" t="s">
        <v>149</v>
      </c>
      <c r="H210" s="364" t="s">
        <v>3</v>
      </c>
      <c r="I210" s="143"/>
      <c r="L210" s="362"/>
      <c r="M210" s="366"/>
      <c r="N210" s="367"/>
      <c r="O210" s="367"/>
      <c r="P210" s="367"/>
      <c r="Q210" s="367"/>
      <c r="R210" s="367"/>
      <c r="S210" s="367"/>
      <c r="T210" s="368"/>
      <c r="AT210" s="364" t="s">
        <v>148</v>
      </c>
      <c r="AU210" s="364" t="s">
        <v>84</v>
      </c>
      <c r="AV210" s="361" t="s">
        <v>82</v>
      </c>
      <c r="AW210" s="361" t="s">
        <v>36</v>
      </c>
      <c r="AX210" s="361" t="s">
        <v>74</v>
      </c>
      <c r="AY210" s="364" t="s">
        <v>136</v>
      </c>
    </row>
    <row r="211" spans="1:65" s="369" customFormat="1" x14ac:dyDescent="0.2">
      <c r="B211" s="370"/>
      <c r="C211" s="422"/>
      <c r="D211" s="363" t="s">
        <v>148</v>
      </c>
      <c r="E211" s="371" t="s">
        <v>3</v>
      </c>
      <c r="F211" s="372" t="s">
        <v>268</v>
      </c>
      <c r="H211" s="373">
        <v>11.044</v>
      </c>
      <c r="I211" s="151"/>
      <c r="L211" s="370"/>
      <c r="M211" s="374"/>
      <c r="N211" s="375"/>
      <c r="O211" s="375"/>
      <c r="P211" s="375"/>
      <c r="Q211" s="375"/>
      <c r="R211" s="375"/>
      <c r="S211" s="375"/>
      <c r="T211" s="376"/>
      <c r="AT211" s="371" t="s">
        <v>148</v>
      </c>
      <c r="AU211" s="371" t="s">
        <v>84</v>
      </c>
      <c r="AV211" s="369" t="s">
        <v>84</v>
      </c>
      <c r="AW211" s="369" t="s">
        <v>36</v>
      </c>
      <c r="AX211" s="369" t="s">
        <v>74</v>
      </c>
      <c r="AY211" s="371" t="s">
        <v>136</v>
      </c>
    </row>
    <row r="212" spans="1:65" s="369" customFormat="1" x14ac:dyDescent="0.2">
      <c r="B212" s="370"/>
      <c r="C212" s="422"/>
      <c r="D212" s="363" t="s">
        <v>148</v>
      </c>
      <c r="E212" s="371" t="s">
        <v>3</v>
      </c>
      <c r="F212" s="372" t="s">
        <v>151</v>
      </c>
      <c r="H212" s="373">
        <v>-1.387</v>
      </c>
      <c r="I212" s="151"/>
      <c r="L212" s="370"/>
      <c r="M212" s="374"/>
      <c r="N212" s="375"/>
      <c r="O212" s="375"/>
      <c r="P212" s="375"/>
      <c r="Q212" s="375"/>
      <c r="R212" s="375"/>
      <c r="S212" s="375"/>
      <c r="T212" s="376"/>
      <c r="AT212" s="371" t="s">
        <v>148</v>
      </c>
      <c r="AU212" s="371" t="s">
        <v>84</v>
      </c>
      <c r="AV212" s="369" t="s">
        <v>84</v>
      </c>
      <c r="AW212" s="369" t="s">
        <v>36</v>
      </c>
      <c r="AX212" s="369" t="s">
        <v>74</v>
      </c>
      <c r="AY212" s="371" t="s">
        <v>136</v>
      </c>
    </row>
    <row r="213" spans="1:65" s="377" customFormat="1" x14ac:dyDescent="0.2">
      <c r="B213" s="378"/>
      <c r="C213" s="423"/>
      <c r="D213" s="363" t="s">
        <v>148</v>
      </c>
      <c r="E213" s="379" t="s">
        <v>3</v>
      </c>
      <c r="F213" s="380" t="s">
        <v>152</v>
      </c>
      <c r="H213" s="381">
        <v>9.657</v>
      </c>
      <c r="I213" s="159"/>
      <c r="L213" s="378"/>
      <c r="M213" s="382"/>
      <c r="N213" s="383"/>
      <c r="O213" s="383"/>
      <c r="P213" s="383"/>
      <c r="Q213" s="383"/>
      <c r="R213" s="383"/>
      <c r="S213" s="383"/>
      <c r="T213" s="384"/>
      <c r="AT213" s="379" t="s">
        <v>148</v>
      </c>
      <c r="AU213" s="379" t="s">
        <v>84</v>
      </c>
      <c r="AV213" s="377" t="s">
        <v>144</v>
      </c>
      <c r="AW213" s="377" t="s">
        <v>36</v>
      </c>
      <c r="AX213" s="377" t="s">
        <v>82</v>
      </c>
      <c r="AY213" s="379" t="s">
        <v>136</v>
      </c>
    </row>
    <row r="214" spans="1:65" s="330" customFormat="1" ht="22.9" customHeight="1" x14ac:dyDescent="0.2">
      <c r="B214" s="331"/>
      <c r="C214" s="420"/>
      <c r="D214" s="332" t="s">
        <v>73</v>
      </c>
      <c r="E214" s="341" t="s">
        <v>269</v>
      </c>
      <c r="F214" s="341" t="s">
        <v>270</v>
      </c>
      <c r="I214" s="122"/>
      <c r="J214" s="342">
        <f>BK214</f>
        <v>0</v>
      </c>
      <c r="L214" s="331"/>
      <c r="M214" s="335"/>
      <c r="N214" s="336"/>
      <c r="O214" s="336"/>
      <c r="P214" s="337">
        <f>SUM(P215:P225)</f>
        <v>0</v>
      </c>
      <c r="Q214" s="336"/>
      <c r="R214" s="337">
        <f>SUM(R215:R225)</f>
        <v>0</v>
      </c>
      <c r="S214" s="336"/>
      <c r="T214" s="338">
        <f>SUM(T215:T225)</f>
        <v>0</v>
      </c>
      <c r="AR214" s="332" t="s">
        <v>82</v>
      </c>
      <c r="AT214" s="339" t="s">
        <v>73</v>
      </c>
      <c r="AU214" s="339" t="s">
        <v>82</v>
      </c>
      <c r="AY214" s="332" t="s">
        <v>136</v>
      </c>
      <c r="BK214" s="340">
        <f>SUM(BK215:BK225)</f>
        <v>0</v>
      </c>
    </row>
    <row r="215" spans="1:65" s="274" customFormat="1" ht="24.2" customHeight="1" x14ac:dyDescent="0.2">
      <c r="A215" s="271"/>
      <c r="B215" s="272"/>
      <c r="C215" s="404" t="s">
        <v>271</v>
      </c>
      <c r="D215" s="343" t="s">
        <v>139</v>
      </c>
      <c r="E215" s="344" t="s">
        <v>272</v>
      </c>
      <c r="F215" s="345" t="s">
        <v>273</v>
      </c>
      <c r="G215" s="346" t="s">
        <v>274</v>
      </c>
      <c r="H215" s="347">
        <v>4.8390000000000004</v>
      </c>
      <c r="I215" s="131"/>
      <c r="J215" s="348">
        <f>ROUND(I215*H215,2)</f>
        <v>0</v>
      </c>
      <c r="K215" s="345" t="s">
        <v>143</v>
      </c>
      <c r="L215" s="272"/>
      <c r="M215" s="349" t="s">
        <v>3</v>
      </c>
      <c r="N215" s="350" t="s">
        <v>45</v>
      </c>
      <c r="O215" s="351"/>
      <c r="P215" s="352">
        <f>O215*H215</f>
        <v>0</v>
      </c>
      <c r="Q215" s="352">
        <v>0</v>
      </c>
      <c r="R215" s="352">
        <f>Q215*H215</f>
        <v>0</v>
      </c>
      <c r="S215" s="352">
        <v>0</v>
      </c>
      <c r="T215" s="353">
        <f>S215*H215</f>
        <v>0</v>
      </c>
      <c r="U215" s="271"/>
      <c r="V215" s="271"/>
      <c r="W215" s="271"/>
      <c r="X215" s="271"/>
      <c r="Y215" s="271"/>
      <c r="Z215" s="271"/>
      <c r="AA215" s="271"/>
      <c r="AB215" s="271"/>
      <c r="AC215" s="271"/>
      <c r="AD215" s="271"/>
      <c r="AE215" s="271"/>
      <c r="AR215" s="354" t="s">
        <v>144</v>
      </c>
      <c r="AT215" s="354" t="s">
        <v>139</v>
      </c>
      <c r="AU215" s="354" t="s">
        <v>84</v>
      </c>
      <c r="AY215" s="264" t="s">
        <v>136</v>
      </c>
      <c r="BE215" s="355">
        <f>IF(N215="základní",J215,0)</f>
        <v>0</v>
      </c>
      <c r="BF215" s="355">
        <f>IF(N215="snížená",J215,0)</f>
        <v>0</v>
      </c>
      <c r="BG215" s="355">
        <f>IF(N215="zákl. přenesená",J215,0)</f>
        <v>0</v>
      </c>
      <c r="BH215" s="355">
        <f>IF(N215="sníž. přenesená",J215,0)</f>
        <v>0</v>
      </c>
      <c r="BI215" s="355">
        <f>IF(N215="nulová",J215,0)</f>
        <v>0</v>
      </c>
      <c r="BJ215" s="264" t="s">
        <v>82</v>
      </c>
      <c r="BK215" s="355">
        <f>ROUND(I215*H215,2)</f>
        <v>0</v>
      </c>
      <c r="BL215" s="264" t="s">
        <v>144</v>
      </c>
      <c r="BM215" s="354" t="s">
        <v>275</v>
      </c>
    </row>
    <row r="216" spans="1:65" s="274" customFormat="1" x14ac:dyDescent="0.2">
      <c r="A216" s="271"/>
      <c r="B216" s="272"/>
      <c r="C216" s="408"/>
      <c r="D216" s="356" t="s">
        <v>146</v>
      </c>
      <c r="E216" s="271"/>
      <c r="F216" s="357" t="s">
        <v>276</v>
      </c>
      <c r="G216" s="271"/>
      <c r="H216" s="271"/>
      <c r="I216" s="136"/>
      <c r="J216" s="271"/>
      <c r="K216" s="271"/>
      <c r="L216" s="272"/>
      <c r="M216" s="358"/>
      <c r="N216" s="359"/>
      <c r="O216" s="351"/>
      <c r="P216" s="351"/>
      <c r="Q216" s="351"/>
      <c r="R216" s="351"/>
      <c r="S216" s="351"/>
      <c r="T216" s="360"/>
      <c r="U216" s="271"/>
      <c r="V216" s="271"/>
      <c r="W216" s="271"/>
      <c r="X216" s="271"/>
      <c r="Y216" s="271"/>
      <c r="Z216" s="271"/>
      <c r="AA216" s="271"/>
      <c r="AB216" s="271"/>
      <c r="AC216" s="271"/>
      <c r="AD216" s="271"/>
      <c r="AE216" s="271"/>
      <c r="AT216" s="264" t="s">
        <v>146</v>
      </c>
      <c r="AU216" s="264" t="s">
        <v>84</v>
      </c>
    </row>
    <row r="217" spans="1:65" s="274" customFormat="1" ht="21.75" customHeight="1" x14ac:dyDescent="0.2">
      <c r="A217" s="271"/>
      <c r="B217" s="272"/>
      <c r="C217" s="404" t="s">
        <v>277</v>
      </c>
      <c r="D217" s="343" t="s">
        <v>139</v>
      </c>
      <c r="E217" s="344" t="s">
        <v>278</v>
      </c>
      <c r="F217" s="345" t="s">
        <v>279</v>
      </c>
      <c r="G217" s="346" t="s">
        <v>274</v>
      </c>
      <c r="H217" s="347">
        <v>4.8390000000000004</v>
      </c>
      <c r="I217" s="131"/>
      <c r="J217" s="348">
        <f>ROUND(I217*H217,2)</f>
        <v>0</v>
      </c>
      <c r="K217" s="345" t="s">
        <v>143</v>
      </c>
      <c r="L217" s="272"/>
      <c r="M217" s="349" t="s">
        <v>3</v>
      </c>
      <c r="N217" s="350" t="s">
        <v>45</v>
      </c>
      <c r="O217" s="351"/>
      <c r="P217" s="352">
        <f>O217*H217</f>
        <v>0</v>
      </c>
      <c r="Q217" s="352">
        <v>0</v>
      </c>
      <c r="R217" s="352">
        <f>Q217*H217</f>
        <v>0</v>
      </c>
      <c r="S217" s="352">
        <v>0</v>
      </c>
      <c r="T217" s="353">
        <f>S217*H217</f>
        <v>0</v>
      </c>
      <c r="U217" s="271"/>
      <c r="V217" s="271"/>
      <c r="W217" s="271"/>
      <c r="X217" s="271"/>
      <c r="Y217" s="271"/>
      <c r="Z217" s="271"/>
      <c r="AA217" s="271"/>
      <c r="AB217" s="271"/>
      <c r="AC217" s="271"/>
      <c r="AD217" s="271"/>
      <c r="AE217" s="271"/>
      <c r="AR217" s="354" t="s">
        <v>144</v>
      </c>
      <c r="AT217" s="354" t="s">
        <v>139</v>
      </c>
      <c r="AU217" s="354" t="s">
        <v>84</v>
      </c>
      <c r="AY217" s="264" t="s">
        <v>136</v>
      </c>
      <c r="BE217" s="355">
        <f>IF(N217="základní",J217,0)</f>
        <v>0</v>
      </c>
      <c r="BF217" s="355">
        <f>IF(N217="snížená",J217,0)</f>
        <v>0</v>
      </c>
      <c r="BG217" s="355">
        <f>IF(N217="zákl. přenesená",J217,0)</f>
        <v>0</v>
      </c>
      <c r="BH217" s="355">
        <f>IF(N217="sníž. přenesená",J217,0)</f>
        <v>0</v>
      </c>
      <c r="BI217" s="355">
        <f>IF(N217="nulová",J217,0)</f>
        <v>0</v>
      </c>
      <c r="BJ217" s="264" t="s">
        <v>82</v>
      </c>
      <c r="BK217" s="355">
        <f>ROUND(I217*H217,2)</f>
        <v>0</v>
      </c>
      <c r="BL217" s="264" t="s">
        <v>144</v>
      </c>
      <c r="BM217" s="354" t="s">
        <v>280</v>
      </c>
    </row>
    <row r="218" spans="1:65" s="274" customFormat="1" x14ac:dyDescent="0.2">
      <c r="A218" s="271"/>
      <c r="B218" s="272"/>
      <c r="C218" s="408"/>
      <c r="D218" s="356" t="s">
        <v>146</v>
      </c>
      <c r="E218" s="271"/>
      <c r="F218" s="357" t="s">
        <v>281</v>
      </c>
      <c r="G218" s="271"/>
      <c r="H218" s="271"/>
      <c r="I218" s="136"/>
      <c r="J218" s="271"/>
      <c r="K218" s="271"/>
      <c r="L218" s="272"/>
      <c r="M218" s="358"/>
      <c r="N218" s="359"/>
      <c r="O218" s="351"/>
      <c r="P218" s="351"/>
      <c r="Q218" s="351"/>
      <c r="R218" s="351"/>
      <c r="S218" s="351"/>
      <c r="T218" s="360"/>
      <c r="U218" s="271"/>
      <c r="V218" s="271"/>
      <c r="W218" s="271"/>
      <c r="X218" s="271"/>
      <c r="Y218" s="271"/>
      <c r="Z218" s="271"/>
      <c r="AA218" s="271"/>
      <c r="AB218" s="271"/>
      <c r="AC218" s="271"/>
      <c r="AD218" s="271"/>
      <c r="AE218" s="271"/>
      <c r="AT218" s="264" t="s">
        <v>146</v>
      </c>
      <c r="AU218" s="264" t="s">
        <v>84</v>
      </c>
    </row>
    <row r="219" spans="1:65" s="274" customFormat="1" ht="24.2" customHeight="1" x14ac:dyDescent="0.2">
      <c r="A219" s="271"/>
      <c r="B219" s="272"/>
      <c r="C219" s="404" t="s">
        <v>282</v>
      </c>
      <c r="D219" s="343" t="s">
        <v>139</v>
      </c>
      <c r="E219" s="344" t="s">
        <v>283</v>
      </c>
      <c r="F219" s="345" t="s">
        <v>284</v>
      </c>
      <c r="G219" s="346" t="s">
        <v>274</v>
      </c>
      <c r="H219" s="347">
        <v>91.884</v>
      </c>
      <c r="I219" s="131"/>
      <c r="J219" s="348">
        <f>ROUND(I219*H219,2)</f>
        <v>0</v>
      </c>
      <c r="K219" s="345" t="s">
        <v>143</v>
      </c>
      <c r="L219" s="272"/>
      <c r="M219" s="349" t="s">
        <v>3</v>
      </c>
      <c r="N219" s="350" t="s">
        <v>45</v>
      </c>
      <c r="O219" s="351"/>
      <c r="P219" s="352">
        <f>O219*H219</f>
        <v>0</v>
      </c>
      <c r="Q219" s="352">
        <v>0</v>
      </c>
      <c r="R219" s="352">
        <f>Q219*H219</f>
        <v>0</v>
      </c>
      <c r="S219" s="352">
        <v>0</v>
      </c>
      <c r="T219" s="353">
        <f>S219*H219</f>
        <v>0</v>
      </c>
      <c r="U219" s="271"/>
      <c r="V219" s="271"/>
      <c r="W219" s="271"/>
      <c r="X219" s="271"/>
      <c r="Y219" s="271"/>
      <c r="Z219" s="271"/>
      <c r="AA219" s="271"/>
      <c r="AB219" s="271"/>
      <c r="AC219" s="271"/>
      <c r="AD219" s="271"/>
      <c r="AE219" s="271"/>
      <c r="AR219" s="354" t="s">
        <v>144</v>
      </c>
      <c r="AT219" s="354" t="s">
        <v>139</v>
      </c>
      <c r="AU219" s="354" t="s">
        <v>84</v>
      </c>
      <c r="AY219" s="264" t="s">
        <v>136</v>
      </c>
      <c r="BE219" s="355">
        <f>IF(N219="základní",J219,0)</f>
        <v>0</v>
      </c>
      <c r="BF219" s="355">
        <f>IF(N219="snížená",J219,0)</f>
        <v>0</v>
      </c>
      <c r="BG219" s="355">
        <f>IF(N219="zákl. přenesená",J219,0)</f>
        <v>0</v>
      </c>
      <c r="BH219" s="355">
        <f>IF(N219="sníž. přenesená",J219,0)</f>
        <v>0</v>
      </c>
      <c r="BI219" s="355">
        <f>IF(N219="nulová",J219,0)</f>
        <v>0</v>
      </c>
      <c r="BJ219" s="264" t="s">
        <v>82</v>
      </c>
      <c r="BK219" s="355">
        <f>ROUND(I219*H219,2)</f>
        <v>0</v>
      </c>
      <c r="BL219" s="264" t="s">
        <v>144</v>
      </c>
      <c r="BM219" s="354" t="s">
        <v>285</v>
      </c>
    </row>
    <row r="220" spans="1:65" s="274" customFormat="1" x14ac:dyDescent="0.2">
      <c r="A220" s="271"/>
      <c r="B220" s="272"/>
      <c r="C220" s="408"/>
      <c r="D220" s="356" t="s">
        <v>146</v>
      </c>
      <c r="E220" s="271"/>
      <c r="F220" s="357" t="s">
        <v>286</v>
      </c>
      <c r="G220" s="271"/>
      <c r="H220" s="271"/>
      <c r="I220" s="136"/>
      <c r="J220" s="271"/>
      <c r="K220" s="271"/>
      <c r="L220" s="272"/>
      <c r="M220" s="358"/>
      <c r="N220" s="359"/>
      <c r="O220" s="351"/>
      <c r="P220" s="351"/>
      <c r="Q220" s="351"/>
      <c r="R220" s="351"/>
      <c r="S220" s="351"/>
      <c r="T220" s="360"/>
      <c r="U220" s="271"/>
      <c r="V220" s="271"/>
      <c r="W220" s="271"/>
      <c r="X220" s="271"/>
      <c r="Y220" s="271"/>
      <c r="Z220" s="271"/>
      <c r="AA220" s="271"/>
      <c r="AB220" s="271"/>
      <c r="AC220" s="271"/>
      <c r="AD220" s="271"/>
      <c r="AE220" s="271"/>
      <c r="AT220" s="264" t="s">
        <v>146</v>
      </c>
      <c r="AU220" s="264" t="s">
        <v>84</v>
      </c>
    </row>
    <row r="221" spans="1:65" s="361" customFormat="1" x14ac:dyDescent="0.2">
      <c r="B221" s="362"/>
      <c r="C221" s="421"/>
      <c r="D221" s="363" t="s">
        <v>148</v>
      </c>
      <c r="E221" s="364" t="s">
        <v>3</v>
      </c>
      <c r="F221" s="365" t="s">
        <v>287</v>
      </c>
      <c r="H221" s="364" t="s">
        <v>3</v>
      </c>
      <c r="I221" s="143"/>
      <c r="L221" s="362"/>
      <c r="M221" s="366"/>
      <c r="N221" s="367"/>
      <c r="O221" s="367"/>
      <c r="P221" s="367"/>
      <c r="Q221" s="367"/>
      <c r="R221" s="367"/>
      <c r="S221" s="367"/>
      <c r="T221" s="368"/>
      <c r="AT221" s="364" t="s">
        <v>148</v>
      </c>
      <c r="AU221" s="364" t="s">
        <v>84</v>
      </c>
      <c r="AV221" s="361" t="s">
        <v>82</v>
      </c>
      <c r="AW221" s="361" t="s">
        <v>36</v>
      </c>
      <c r="AX221" s="361" t="s">
        <v>74</v>
      </c>
      <c r="AY221" s="364" t="s">
        <v>136</v>
      </c>
    </row>
    <row r="222" spans="1:65" s="369" customFormat="1" x14ac:dyDescent="0.2">
      <c r="B222" s="370"/>
      <c r="C222" s="422"/>
      <c r="D222" s="363" t="s">
        <v>148</v>
      </c>
      <c r="E222" s="371" t="s">
        <v>3</v>
      </c>
      <c r="F222" s="372" t="s">
        <v>288</v>
      </c>
      <c r="H222" s="373">
        <v>91.884</v>
      </c>
      <c r="I222" s="151"/>
      <c r="L222" s="370"/>
      <c r="M222" s="374"/>
      <c r="N222" s="375"/>
      <c r="O222" s="375"/>
      <c r="P222" s="375"/>
      <c r="Q222" s="375"/>
      <c r="R222" s="375"/>
      <c r="S222" s="375"/>
      <c r="T222" s="376"/>
      <c r="AT222" s="371" t="s">
        <v>148</v>
      </c>
      <c r="AU222" s="371" t="s">
        <v>84</v>
      </c>
      <c r="AV222" s="369" t="s">
        <v>84</v>
      </c>
      <c r="AW222" s="369" t="s">
        <v>36</v>
      </c>
      <c r="AX222" s="369" t="s">
        <v>74</v>
      </c>
      <c r="AY222" s="371" t="s">
        <v>136</v>
      </c>
    </row>
    <row r="223" spans="1:65" s="377" customFormat="1" x14ac:dyDescent="0.2">
      <c r="B223" s="378"/>
      <c r="C223" s="423"/>
      <c r="D223" s="363" t="s">
        <v>148</v>
      </c>
      <c r="E223" s="379" t="s">
        <v>3</v>
      </c>
      <c r="F223" s="380" t="s">
        <v>152</v>
      </c>
      <c r="H223" s="381">
        <v>91.884</v>
      </c>
      <c r="I223" s="159"/>
      <c r="L223" s="378"/>
      <c r="M223" s="382"/>
      <c r="N223" s="383"/>
      <c r="O223" s="383"/>
      <c r="P223" s="383"/>
      <c r="Q223" s="383"/>
      <c r="R223" s="383"/>
      <c r="S223" s="383"/>
      <c r="T223" s="384"/>
      <c r="AT223" s="379" t="s">
        <v>148</v>
      </c>
      <c r="AU223" s="379" t="s">
        <v>84</v>
      </c>
      <c r="AV223" s="377" t="s">
        <v>144</v>
      </c>
      <c r="AW223" s="377" t="s">
        <v>36</v>
      </c>
      <c r="AX223" s="377" t="s">
        <v>82</v>
      </c>
      <c r="AY223" s="379" t="s">
        <v>136</v>
      </c>
    </row>
    <row r="224" spans="1:65" s="274" customFormat="1" ht="24.2" customHeight="1" x14ac:dyDescent="0.2">
      <c r="A224" s="271"/>
      <c r="B224" s="272"/>
      <c r="C224" s="404" t="s">
        <v>8</v>
      </c>
      <c r="D224" s="343" t="s">
        <v>139</v>
      </c>
      <c r="E224" s="344" t="s">
        <v>289</v>
      </c>
      <c r="F224" s="345" t="s">
        <v>290</v>
      </c>
      <c r="G224" s="346" t="s">
        <v>274</v>
      </c>
      <c r="H224" s="347">
        <v>4.8390000000000004</v>
      </c>
      <c r="I224" s="131"/>
      <c r="J224" s="348">
        <f>ROUND(I224*H224,2)</f>
        <v>0</v>
      </c>
      <c r="K224" s="345" t="s">
        <v>143</v>
      </c>
      <c r="L224" s="272"/>
      <c r="M224" s="349" t="s">
        <v>3</v>
      </c>
      <c r="N224" s="350" t="s">
        <v>45</v>
      </c>
      <c r="O224" s="351"/>
      <c r="P224" s="352">
        <f>O224*H224</f>
        <v>0</v>
      </c>
      <c r="Q224" s="352">
        <v>0</v>
      </c>
      <c r="R224" s="352">
        <f>Q224*H224</f>
        <v>0</v>
      </c>
      <c r="S224" s="352">
        <v>0</v>
      </c>
      <c r="T224" s="353">
        <f>S224*H224</f>
        <v>0</v>
      </c>
      <c r="U224" s="271"/>
      <c r="V224" s="271"/>
      <c r="W224" s="271"/>
      <c r="X224" s="271"/>
      <c r="Y224" s="271"/>
      <c r="Z224" s="271"/>
      <c r="AA224" s="271"/>
      <c r="AB224" s="271"/>
      <c r="AC224" s="271"/>
      <c r="AD224" s="271"/>
      <c r="AE224" s="271"/>
      <c r="AR224" s="354" t="s">
        <v>144</v>
      </c>
      <c r="AT224" s="354" t="s">
        <v>139</v>
      </c>
      <c r="AU224" s="354" t="s">
        <v>84</v>
      </c>
      <c r="AY224" s="264" t="s">
        <v>136</v>
      </c>
      <c r="BE224" s="355">
        <f>IF(N224="základní",J224,0)</f>
        <v>0</v>
      </c>
      <c r="BF224" s="355">
        <f>IF(N224="snížená",J224,0)</f>
        <v>0</v>
      </c>
      <c r="BG224" s="355">
        <f>IF(N224="zákl. přenesená",J224,0)</f>
        <v>0</v>
      </c>
      <c r="BH224" s="355">
        <f>IF(N224="sníž. přenesená",J224,0)</f>
        <v>0</v>
      </c>
      <c r="BI224" s="355">
        <f>IF(N224="nulová",J224,0)</f>
        <v>0</v>
      </c>
      <c r="BJ224" s="264" t="s">
        <v>82</v>
      </c>
      <c r="BK224" s="355">
        <f>ROUND(I224*H224,2)</f>
        <v>0</v>
      </c>
      <c r="BL224" s="264" t="s">
        <v>144</v>
      </c>
      <c r="BM224" s="354" t="s">
        <v>291</v>
      </c>
    </row>
    <row r="225" spans="1:65" s="274" customFormat="1" x14ac:dyDescent="0.2">
      <c r="A225" s="271"/>
      <c r="B225" s="272"/>
      <c r="C225" s="408"/>
      <c r="D225" s="356" t="s">
        <v>146</v>
      </c>
      <c r="E225" s="271"/>
      <c r="F225" s="357" t="s">
        <v>292</v>
      </c>
      <c r="G225" s="271"/>
      <c r="H225" s="271"/>
      <c r="I225" s="136"/>
      <c r="J225" s="271"/>
      <c r="K225" s="271"/>
      <c r="L225" s="272"/>
      <c r="M225" s="358"/>
      <c r="N225" s="359"/>
      <c r="O225" s="351"/>
      <c r="P225" s="351"/>
      <c r="Q225" s="351"/>
      <c r="R225" s="351"/>
      <c r="S225" s="351"/>
      <c r="T225" s="360"/>
      <c r="U225" s="271"/>
      <c r="V225" s="271"/>
      <c r="W225" s="271"/>
      <c r="X225" s="271"/>
      <c r="Y225" s="271"/>
      <c r="Z225" s="271"/>
      <c r="AA225" s="271"/>
      <c r="AB225" s="271"/>
      <c r="AC225" s="271"/>
      <c r="AD225" s="271"/>
      <c r="AE225" s="271"/>
      <c r="AT225" s="264" t="s">
        <v>146</v>
      </c>
      <c r="AU225" s="264" t="s">
        <v>84</v>
      </c>
    </row>
    <row r="226" spans="1:65" s="330" customFormat="1" ht="22.9" customHeight="1" x14ac:dyDescent="0.2">
      <c r="B226" s="331"/>
      <c r="C226" s="420"/>
      <c r="D226" s="332" t="s">
        <v>73</v>
      </c>
      <c r="E226" s="341" t="s">
        <v>293</v>
      </c>
      <c r="F226" s="341" t="s">
        <v>294</v>
      </c>
      <c r="I226" s="122"/>
      <c r="J226" s="342">
        <f>BK226</f>
        <v>0</v>
      </c>
      <c r="L226" s="331"/>
      <c r="M226" s="335"/>
      <c r="N226" s="336"/>
      <c r="O226" s="336"/>
      <c r="P226" s="337">
        <f>SUM(P227:P228)</f>
        <v>0</v>
      </c>
      <c r="Q226" s="336"/>
      <c r="R226" s="337">
        <f>SUM(R227:R228)</f>
        <v>0</v>
      </c>
      <c r="S226" s="336"/>
      <c r="T226" s="338">
        <f>SUM(T227:T228)</f>
        <v>0</v>
      </c>
      <c r="AR226" s="332" t="s">
        <v>82</v>
      </c>
      <c r="AT226" s="339" t="s">
        <v>73</v>
      </c>
      <c r="AU226" s="339" t="s">
        <v>82</v>
      </c>
      <c r="AY226" s="332" t="s">
        <v>136</v>
      </c>
      <c r="BK226" s="340">
        <f>SUM(BK227:BK228)</f>
        <v>0</v>
      </c>
    </row>
    <row r="227" spans="1:65" s="274" customFormat="1" ht="33" customHeight="1" x14ac:dyDescent="0.2">
      <c r="A227" s="271"/>
      <c r="B227" s="272"/>
      <c r="C227" s="404" t="s">
        <v>295</v>
      </c>
      <c r="D227" s="343" t="s">
        <v>139</v>
      </c>
      <c r="E227" s="344" t="s">
        <v>296</v>
      </c>
      <c r="F227" s="345" t="s">
        <v>297</v>
      </c>
      <c r="G227" s="346" t="s">
        <v>274</v>
      </c>
      <c r="H227" s="347">
        <v>6.2889999999999997</v>
      </c>
      <c r="I227" s="131"/>
      <c r="J227" s="348">
        <f>ROUND(I227*H227,2)</f>
        <v>0</v>
      </c>
      <c r="K227" s="345" t="s">
        <v>143</v>
      </c>
      <c r="L227" s="272"/>
      <c r="M227" s="349" t="s">
        <v>3</v>
      </c>
      <c r="N227" s="350" t="s">
        <v>45</v>
      </c>
      <c r="O227" s="351"/>
      <c r="P227" s="352">
        <f>O227*H227</f>
        <v>0</v>
      </c>
      <c r="Q227" s="352">
        <v>0</v>
      </c>
      <c r="R227" s="352">
        <f>Q227*H227</f>
        <v>0</v>
      </c>
      <c r="S227" s="352">
        <v>0</v>
      </c>
      <c r="T227" s="353">
        <f>S227*H227</f>
        <v>0</v>
      </c>
      <c r="U227" s="271"/>
      <c r="V227" s="271"/>
      <c r="W227" s="271"/>
      <c r="X227" s="271"/>
      <c r="Y227" s="271"/>
      <c r="Z227" s="271"/>
      <c r="AA227" s="271"/>
      <c r="AB227" s="271"/>
      <c r="AC227" s="271"/>
      <c r="AD227" s="271"/>
      <c r="AE227" s="271"/>
      <c r="AR227" s="354" t="s">
        <v>144</v>
      </c>
      <c r="AT227" s="354" t="s">
        <v>139</v>
      </c>
      <c r="AU227" s="354" t="s">
        <v>84</v>
      </c>
      <c r="AY227" s="264" t="s">
        <v>136</v>
      </c>
      <c r="BE227" s="355">
        <f>IF(N227="základní",J227,0)</f>
        <v>0</v>
      </c>
      <c r="BF227" s="355">
        <f>IF(N227="snížená",J227,0)</f>
        <v>0</v>
      </c>
      <c r="BG227" s="355">
        <f>IF(N227="zákl. přenesená",J227,0)</f>
        <v>0</v>
      </c>
      <c r="BH227" s="355">
        <f>IF(N227="sníž. přenesená",J227,0)</f>
        <v>0</v>
      </c>
      <c r="BI227" s="355">
        <f>IF(N227="nulová",J227,0)</f>
        <v>0</v>
      </c>
      <c r="BJ227" s="264" t="s">
        <v>82</v>
      </c>
      <c r="BK227" s="355">
        <f>ROUND(I227*H227,2)</f>
        <v>0</v>
      </c>
      <c r="BL227" s="264" t="s">
        <v>144</v>
      </c>
      <c r="BM227" s="354" t="s">
        <v>298</v>
      </c>
    </row>
    <row r="228" spans="1:65" s="274" customFormat="1" x14ac:dyDescent="0.2">
      <c r="A228" s="271"/>
      <c r="B228" s="272"/>
      <c r="C228" s="408"/>
      <c r="D228" s="356" t="s">
        <v>146</v>
      </c>
      <c r="E228" s="271"/>
      <c r="F228" s="357" t="s">
        <v>299</v>
      </c>
      <c r="G228" s="271"/>
      <c r="H228" s="271"/>
      <c r="I228" s="136"/>
      <c r="J228" s="271"/>
      <c r="K228" s="271"/>
      <c r="L228" s="272"/>
      <c r="M228" s="358"/>
      <c r="N228" s="359"/>
      <c r="O228" s="351"/>
      <c r="P228" s="351"/>
      <c r="Q228" s="351"/>
      <c r="R228" s="351"/>
      <c r="S228" s="351"/>
      <c r="T228" s="360"/>
      <c r="U228" s="271"/>
      <c r="V228" s="271"/>
      <c r="W228" s="271"/>
      <c r="X228" s="271"/>
      <c r="Y228" s="271"/>
      <c r="Z228" s="271"/>
      <c r="AA228" s="271"/>
      <c r="AB228" s="271"/>
      <c r="AC228" s="271"/>
      <c r="AD228" s="271"/>
      <c r="AE228" s="271"/>
      <c r="AT228" s="264" t="s">
        <v>146</v>
      </c>
      <c r="AU228" s="264" t="s">
        <v>84</v>
      </c>
    </row>
    <row r="229" spans="1:65" s="330" customFormat="1" ht="25.9" customHeight="1" x14ac:dyDescent="0.2">
      <c r="B229" s="331"/>
      <c r="C229" s="420"/>
      <c r="D229" s="332" t="s">
        <v>73</v>
      </c>
      <c r="E229" s="333" t="s">
        <v>300</v>
      </c>
      <c r="F229" s="333" t="s">
        <v>301</v>
      </c>
      <c r="I229" s="122"/>
      <c r="J229" s="334">
        <f>BK229</f>
        <v>0</v>
      </c>
      <c r="L229" s="331"/>
      <c r="M229" s="335"/>
      <c r="N229" s="336"/>
      <c r="O229" s="336"/>
      <c r="P229" s="337">
        <f>P230+P234+P251+P265+P324+P403+P417+P505+P568+P591</f>
        <v>0</v>
      </c>
      <c r="Q229" s="336"/>
      <c r="R229" s="337">
        <f>R230+R234+R251+R265+R324+R403+R417+R505+R568+R591</f>
        <v>1.98877317</v>
      </c>
      <c r="S229" s="336"/>
      <c r="T229" s="338">
        <f>T230+T234+T251+T265+T324+T403+T417+T505+T568+T591</f>
        <v>1.4424462999999998</v>
      </c>
      <c r="AR229" s="332" t="s">
        <v>84</v>
      </c>
      <c r="AT229" s="339" t="s">
        <v>73</v>
      </c>
      <c r="AU229" s="339" t="s">
        <v>74</v>
      </c>
      <c r="AY229" s="332" t="s">
        <v>136</v>
      </c>
      <c r="BK229" s="340">
        <f>BK230+BK234+BK251+BK265+BK324+BK403+BK417+BK505+BK568+BK591</f>
        <v>0</v>
      </c>
    </row>
    <row r="230" spans="1:65" s="330" customFormat="1" ht="22.9" customHeight="1" x14ac:dyDescent="0.2">
      <c r="B230" s="331"/>
      <c r="C230" s="420"/>
      <c r="D230" s="332" t="s">
        <v>73</v>
      </c>
      <c r="E230" s="341" t="s">
        <v>302</v>
      </c>
      <c r="F230" s="341" t="s">
        <v>303</v>
      </c>
      <c r="I230" s="122"/>
      <c r="J230" s="342">
        <f>BK230</f>
        <v>0</v>
      </c>
      <c r="L230" s="331"/>
      <c r="M230" s="335"/>
      <c r="N230" s="336"/>
      <c r="O230" s="336"/>
      <c r="P230" s="337">
        <f>SUM(P231:P233)</f>
        <v>0</v>
      </c>
      <c r="Q230" s="336"/>
      <c r="R230" s="337">
        <f>SUM(R231:R233)</f>
        <v>0</v>
      </c>
      <c r="S230" s="336"/>
      <c r="T230" s="338">
        <f>SUM(T231:T233)</f>
        <v>0</v>
      </c>
      <c r="AR230" s="332" t="s">
        <v>84</v>
      </c>
      <c r="AT230" s="339" t="s">
        <v>73</v>
      </c>
      <c r="AU230" s="339" t="s">
        <v>82</v>
      </c>
      <c r="AY230" s="332" t="s">
        <v>136</v>
      </c>
      <c r="BK230" s="340">
        <f>SUM(BK231:BK233)</f>
        <v>0</v>
      </c>
    </row>
    <row r="231" spans="1:65" s="274" customFormat="1" ht="62.65" customHeight="1" x14ac:dyDescent="0.2">
      <c r="A231" s="271"/>
      <c r="B231" s="272"/>
      <c r="C231" s="404" t="s">
        <v>304</v>
      </c>
      <c r="D231" s="343" t="s">
        <v>139</v>
      </c>
      <c r="E231" s="344" t="s">
        <v>305</v>
      </c>
      <c r="F231" s="345" t="s">
        <v>306</v>
      </c>
      <c r="G231" s="346" t="s">
        <v>307</v>
      </c>
      <c r="H231" s="347">
        <v>20</v>
      </c>
      <c r="I231" s="131"/>
      <c r="J231" s="348">
        <f>ROUND(I231*H231,2)</f>
        <v>0</v>
      </c>
      <c r="K231" s="345" t="s">
        <v>308</v>
      </c>
      <c r="L231" s="272"/>
      <c r="M231" s="349" t="s">
        <v>3</v>
      </c>
      <c r="N231" s="350" t="s">
        <v>45</v>
      </c>
      <c r="O231" s="351"/>
      <c r="P231" s="352">
        <f>O231*H231</f>
        <v>0</v>
      </c>
      <c r="Q231" s="352">
        <v>0</v>
      </c>
      <c r="R231" s="352">
        <f>Q231*H231</f>
        <v>0</v>
      </c>
      <c r="S231" s="352">
        <v>0</v>
      </c>
      <c r="T231" s="353">
        <f>S231*H231</f>
        <v>0</v>
      </c>
      <c r="U231" s="271"/>
      <c r="V231" s="271"/>
      <c r="W231" s="271"/>
      <c r="X231" s="271"/>
      <c r="Y231" s="271"/>
      <c r="Z231" s="271"/>
      <c r="AA231" s="271"/>
      <c r="AB231" s="271"/>
      <c r="AC231" s="271"/>
      <c r="AD231" s="271"/>
      <c r="AE231" s="271"/>
      <c r="AR231" s="354" t="s">
        <v>257</v>
      </c>
      <c r="AT231" s="354" t="s">
        <v>139</v>
      </c>
      <c r="AU231" s="354" t="s">
        <v>84</v>
      </c>
      <c r="AY231" s="264" t="s">
        <v>136</v>
      </c>
      <c r="BE231" s="355">
        <f>IF(N231="základní",J231,0)</f>
        <v>0</v>
      </c>
      <c r="BF231" s="355">
        <f>IF(N231="snížená",J231,0)</f>
        <v>0</v>
      </c>
      <c r="BG231" s="355">
        <f>IF(N231="zákl. přenesená",J231,0)</f>
        <v>0</v>
      </c>
      <c r="BH231" s="355">
        <f>IF(N231="sníž. přenesená",J231,0)</f>
        <v>0</v>
      </c>
      <c r="BI231" s="355">
        <f>IF(N231="nulová",J231,0)</f>
        <v>0</v>
      </c>
      <c r="BJ231" s="264" t="s">
        <v>82</v>
      </c>
      <c r="BK231" s="355">
        <f>ROUND(I231*H231,2)</f>
        <v>0</v>
      </c>
      <c r="BL231" s="264" t="s">
        <v>257</v>
      </c>
      <c r="BM231" s="354" t="s">
        <v>309</v>
      </c>
    </row>
    <row r="232" spans="1:65" s="369" customFormat="1" x14ac:dyDescent="0.2">
      <c r="B232" s="370"/>
      <c r="C232" s="422"/>
      <c r="D232" s="363" t="s">
        <v>148</v>
      </c>
      <c r="E232" s="371" t="s">
        <v>3</v>
      </c>
      <c r="F232" s="372" t="s">
        <v>282</v>
      </c>
      <c r="H232" s="373">
        <v>20</v>
      </c>
      <c r="I232" s="151"/>
      <c r="L232" s="370"/>
      <c r="M232" s="374"/>
      <c r="N232" s="375"/>
      <c r="O232" s="375"/>
      <c r="P232" s="375"/>
      <c r="Q232" s="375"/>
      <c r="R232" s="375"/>
      <c r="S232" s="375"/>
      <c r="T232" s="376"/>
      <c r="AT232" s="371" t="s">
        <v>148</v>
      </c>
      <c r="AU232" s="371" t="s">
        <v>84</v>
      </c>
      <c r="AV232" s="369" t="s">
        <v>84</v>
      </c>
      <c r="AW232" s="369" t="s">
        <v>36</v>
      </c>
      <c r="AX232" s="369" t="s">
        <v>74</v>
      </c>
      <c r="AY232" s="371" t="s">
        <v>136</v>
      </c>
    </row>
    <row r="233" spans="1:65" s="377" customFormat="1" x14ac:dyDescent="0.2">
      <c r="B233" s="378"/>
      <c r="C233" s="423"/>
      <c r="D233" s="363" t="s">
        <v>148</v>
      </c>
      <c r="E233" s="379" t="s">
        <v>3</v>
      </c>
      <c r="F233" s="380" t="s">
        <v>152</v>
      </c>
      <c r="H233" s="381">
        <v>20</v>
      </c>
      <c r="I233" s="159"/>
      <c r="L233" s="378"/>
      <c r="M233" s="382"/>
      <c r="N233" s="383"/>
      <c r="O233" s="383"/>
      <c r="P233" s="383"/>
      <c r="Q233" s="383"/>
      <c r="R233" s="383"/>
      <c r="S233" s="383"/>
      <c r="T233" s="384"/>
      <c r="AT233" s="379" t="s">
        <v>148</v>
      </c>
      <c r="AU233" s="379" t="s">
        <v>84</v>
      </c>
      <c r="AV233" s="377" t="s">
        <v>144</v>
      </c>
      <c r="AW233" s="377" t="s">
        <v>36</v>
      </c>
      <c r="AX233" s="377" t="s">
        <v>82</v>
      </c>
      <c r="AY233" s="379" t="s">
        <v>136</v>
      </c>
    </row>
    <row r="234" spans="1:65" s="330" customFormat="1" ht="22.9" customHeight="1" x14ac:dyDescent="0.2">
      <c r="B234" s="331"/>
      <c r="C234" s="420"/>
      <c r="D234" s="332" t="s">
        <v>73</v>
      </c>
      <c r="E234" s="341" t="s">
        <v>310</v>
      </c>
      <c r="F234" s="341" t="s">
        <v>311</v>
      </c>
      <c r="I234" s="122"/>
      <c r="J234" s="342">
        <f>BK234</f>
        <v>0</v>
      </c>
      <c r="L234" s="331"/>
      <c r="M234" s="335"/>
      <c r="N234" s="336"/>
      <c r="O234" s="336"/>
      <c r="P234" s="337">
        <f>SUM(P235:P250)</f>
        <v>0</v>
      </c>
      <c r="Q234" s="336"/>
      <c r="R234" s="337">
        <f>SUM(R235:R250)</f>
        <v>0</v>
      </c>
      <c r="S234" s="336"/>
      <c r="T234" s="338">
        <f>SUM(T235:T250)</f>
        <v>5.5280000000000003E-2</v>
      </c>
      <c r="AR234" s="332" t="s">
        <v>84</v>
      </c>
      <c r="AT234" s="339" t="s">
        <v>73</v>
      </c>
      <c r="AU234" s="339" t="s">
        <v>82</v>
      </c>
      <c r="AY234" s="332" t="s">
        <v>136</v>
      </c>
      <c r="BK234" s="340">
        <f>SUM(BK235:BK250)</f>
        <v>0</v>
      </c>
    </row>
    <row r="235" spans="1:65" s="274" customFormat="1" ht="16.5" customHeight="1" x14ac:dyDescent="0.2">
      <c r="A235" s="271"/>
      <c r="B235" s="272"/>
      <c r="C235" s="404" t="s">
        <v>312</v>
      </c>
      <c r="D235" s="343" t="s">
        <v>139</v>
      </c>
      <c r="E235" s="344" t="s">
        <v>313</v>
      </c>
      <c r="F235" s="345" t="s">
        <v>314</v>
      </c>
      <c r="G235" s="346" t="s">
        <v>315</v>
      </c>
      <c r="H235" s="347">
        <v>1</v>
      </c>
      <c r="I235" s="131"/>
      <c r="J235" s="348">
        <f>ROUND(I235*H235,2)</f>
        <v>0</v>
      </c>
      <c r="K235" s="345" t="s">
        <v>143</v>
      </c>
      <c r="L235" s="272"/>
      <c r="M235" s="349" t="s">
        <v>3</v>
      </c>
      <c r="N235" s="350" t="s">
        <v>45</v>
      </c>
      <c r="O235" s="351"/>
      <c r="P235" s="352">
        <f>O235*H235</f>
        <v>0</v>
      </c>
      <c r="Q235" s="352">
        <v>0</v>
      </c>
      <c r="R235" s="352">
        <f>Q235*H235</f>
        <v>0</v>
      </c>
      <c r="S235" s="352">
        <v>1.933E-2</v>
      </c>
      <c r="T235" s="353">
        <f>S235*H235</f>
        <v>1.933E-2</v>
      </c>
      <c r="U235" s="271"/>
      <c r="V235" s="271"/>
      <c r="W235" s="271"/>
      <c r="X235" s="271"/>
      <c r="Y235" s="271"/>
      <c r="Z235" s="271"/>
      <c r="AA235" s="271"/>
      <c r="AB235" s="271"/>
      <c r="AC235" s="271"/>
      <c r="AD235" s="271"/>
      <c r="AE235" s="271"/>
      <c r="AR235" s="354" t="s">
        <v>257</v>
      </c>
      <c r="AT235" s="354" t="s">
        <v>139</v>
      </c>
      <c r="AU235" s="354" t="s">
        <v>84</v>
      </c>
      <c r="AY235" s="264" t="s">
        <v>136</v>
      </c>
      <c r="BE235" s="355">
        <f>IF(N235="základní",J235,0)</f>
        <v>0</v>
      </c>
      <c r="BF235" s="355">
        <f>IF(N235="snížená",J235,0)</f>
        <v>0</v>
      </c>
      <c r="BG235" s="355">
        <f>IF(N235="zákl. přenesená",J235,0)</f>
        <v>0</v>
      </c>
      <c r="BH235" s="355">
        <f>IF(N235="sníž. přenesená",J235,0)</f>
        <v>0</v>
      </c>
      <c r="BI235" s="355">
        <f>IF(N235="nulová",J235,0)</f>
        <v>0</v>
      </c>
      <c r="BJ235" s="264" t="s">
        <v>82</v>
      </c>
      <c r="BK235" s="355">
        <f>ROUND(I235*H235,2)</f>
        <v>0</v>
      </c>
      <c r="BL235" s="264" t="s">
        <v>257</v>
      </c>
      <c r="BM235" s="354" t="s">
        <v>316</v>
      </c>
    </row>
    <row r="236" spans="1:65" s="274" customFormat="1" x14ac:dyDescent="0.2">
      <c r="A236" s="271"/>
      <c r="B236" s="272"/>
      <c r="C236" s="408"/>
      <c r="D236" s="356" t="s">
        <v>146</v>
      </c>
      <c r="E236" s="271"/>
      <c r="F236" s="357" t="s">
        <v>317</v>
      </c>
      <c r="G236" s="271"/>
      <c r="H236" s="271"/>
      <c r="I236" s="136"/>
      <c r="J236" s="271"/>
      <c r="K236" s="271"/>
      <c r="L236" s="272"/>
      <c r="M236" s="358"/>
      <c r="N236" s="359"/>
      <c r="O236" s="351"/>
      <c r="P236" s="351"/>
      <c r="Q236" s="351"/>
      <c r="R236" s="351"/>
      <c r="S236" s="351"/>
      <c r="T236" s="360"/>
      <c r="U236" s="271"/>
      <c r="V236" s="271"/>
      <c r="W236" s="271"/>
      <c r="X236" s="271"/>
      <c r="Y236" s="271"/>
      <c r="Z236" s="271"/>
      <c r="AA236" s="271"/>
      <c r="AB236" s="271"/>
      <c r="AC236" s="271"/>
      <c r="AD236" s="271"/>
      <c r="AE236" s="271"/>
      <c r="AT236" s="264" t="s">
        <v>146</v>
      </c>
      <c r="AU236" s="264" t="s">
        <v>84</v>
      </c>
    </row>
    <row r="237" spans="1:65" s="369" customFormat="1" x14ac:dyDescent="0.2">
      <c r="B237" s="370"/>
      <c r="C237" s="422"/>
      <c r="D237" s="363" t="s">
        <v>148</v>
      </c>
      <c r="E237" s="371" t="s">
        <v>3</v>
      </c>
      <c r="F237" s="372" t="s">
        <v>82</v>
      </c>
      <c r="H237" s="373">
        <v>1</v>
      </c>
      <c r="I237" s="151"/>
      <c r="L237" s="370"/>
      <c r="M237" s="374"/>
      <c r="N237" s="375"/>
      <c r="O237" s="375"/>
      <c r="P237" s="375"/>
      <c r="Q237" s="375"/>
      <c r="R237" s="375"/>
      <c r="S237" s="375"/>
      <c r="T237" s="376"/>
      <c r="AT237" s="371" t="s">
        <v>148</v>
      </c>
      <c r="AU237" s="371" t="s">
        <v>84</v>
      </c>
      <c r="AV237" s="369" t="s">
        <v>84</v>
      </c>
      <c r="AW237" s="369" t="s">
        <v>36</v>
      </c>
      <c r="AX237" s="369" t="s">
        <v>74</v>
      </c>
      <c r="AY237" s="371" t="s">
        <v>136</v>
      </c>
    </row>
    <row r="238" spans="1:65" s="377" customFormat="1" x14ac:dyDescent="0.2">
      <c r="B238" s="378"/>
      <c r="C238" s="423"/>
      <c r="D238" s="363" t="s">
        <v>148</v>
      </c>
      <c r="E238" s="379" t="s">
        <v>3</v>
      </c>
      <c r="F238" s="380" t="s">
        <v>152</v>
      </c>
      <c r="H238" s="381">
        <v>1</v>
      </c>
      <c r="I238" s="159"/>
      <c r="L238" s="378"/>
      <c r="M238" s="382"/>
      <c r="N238" s="383"/>
      <c r="O238" s="383"/>
      <c r="P238" s="383"/>
      <c r="Q238" s="383"/>
      <c r="R238" s="383"/>
      <c r="S238" s="383"/>
      <c r="T238" s="384"/>
      <c r="AT238" s="379" t="s">
        <v>148</v>
      </c>
      <c r="AU238" s="379" t="s">
        <v>84</v>
      </c>
      <c r="AV238" s="377" t="s">
        <v>144</v>
      </c>
      <c r="AW238" s="377" t="s">
        <v>36</v>
      </c>
      <c r="AX238" s="377" t="s">
        <v>82</v>
      </c>
      <c r="AY238" s="379" t="s">
        <v>136</v>
      </c>
    </row>
    <row r="239" spans="1:65" s="274" customFormat="1" ht="16.5" customHeight="1" x14ac:dyDescent="0.2">
      <c r="A239" s="271"/>
      <c r="B239" s="272"/>
      <c r="C239" s="404" t="s">
        <v>318</v>
      </c>
      <c r="D239" s="343" t="s">
        <v>139</v>
      </c>
      <c r="E239" s="344" t="s">
        <v>319</v>
      </c>
      <c r="F239" s="345" t="s">
        <v>320</v>
      </c>
      <c r="G239" s="346" t="s">
        <v>315</v>
      </c>
      <c r="H239" s="347">
        <v>1</v>
      </c>
      <c r="I239" s="131"/>
      <c r="J239" s="348">
        <f>ROUND(I239*H239,2)</f>
        <v>0</v>
      </c>
      <c r="K239" s="345" t="s">
        <v>143</v>
      </c>
      <c r="L239" s="272"/>
      <c r="M239" s="349" t="s">
        <v>3</v>
      </c>
      <c r="N239" s="350" t="s">
        <v>45</v>
      </c>
      <c r="O239" s="351"/>
      <c r="P239" s="352">
        <f>O239*H239</f>
        <v>0</v>
      </c>
      <c r="Q239" s="352">
        <v>0</v>
      </c>
      <c r="R239" s="352">
        <f>Q239*H239</f>
        <v>0</v>
      </c>
      <c r="S239" s="352">
        <v>1.9460000000000002E-2</v>
      </c>
      <c r="T239" s="353">
        <f>S239*H239</f>
        <v>1.9460000000000002E-2</v>
      </c>
      <c r="U239" s="271"/>
      <c r="V239" s="271"/>
      <c r="W239" s="271"/>
      <c r="X239" s="271"/>
      <c r="Y239" s="271"/>
      <c r="Z239" s="271"/>
      <c r="AA239" s="271"/>
      <c r="AB239" s="271"/>
      <c r="AC239" s="271"/>
      <c r="AD239" s="271"/>
      <c r="AE239" s="271"/>
      <c r="AR239" s="354" t="s">
        <v>257</v>
      </c>
      <c r="AT239" s="354" t="s">
        <v>139</v>
      </c>
      <c r="AU239" s="354" t="s">
        <v>84</v>
      </c>
      <c r="AY239" s="264" t="s">
        <v>136</v>
      </c>
      <c r="BE239" s="355">
        <f>IF(N239="základní",J239,0)</f>
        <v>0</v>
      </c>
      <c r="BF239" s="355">
        <f>IF(N239="snížená",J239,0)</f>
        <v>0</v>
      </c>
      <c r="BG239" s="355">
        <f>IF(N239="zákl. přenesená",J239,0)</f>
        <v>0</v>
      </c>
      <c r="BH239" s="355">
        <f>IF(N239="sníž. přenesená",J239,0)</f>
        <v>0</v>
      </c>
      <c r="BI239" s="355">
        <f>IF(N239="nulová",J239,0)</f>
        <v>0</v>
      </c>
      <c r="BJ239" s="264" t="s">
        <v>82</v>
      </c>
      <c r="BK239" s="355">
        <f>ROUND(I239*H239,2)</f>
        <v>0</v>
      </c>
      <c r="BL239" s="264" t="s">
        <v>257</v>
      </c>
      <c r="BM239" s="354" t="s">
        <v>321</v>
      </c>
    </row>
    <row r="240" spans="1:65" s="274" customFormat="1" x14ac:dyDescent="0.2">
      <c r="A240" s="271"/>
      <c r="B240" s="272"/>
      <c r="C240" s="408"/>
      <c r="D240" s="356" t="s">
        <v>146</v>
      </c>
      <c r="E240" s="271"/>
      <c r="F240" s="357" t="s">
        <v>322</v>
      </c>
      <c r="G240" s="271"/>
      <c r="H240" s="271"/>
      <c r="I240" s="136"/>
      <c r="J240" s="271"/>
      <c r="K240" s="271"/>
      <c r="L240" s="272"/>
      <c r="M240" s="358"/>
      <c r="N240" s="359"/>
      <c r="O240" s="351"/>
      <c r="P240" s="351"/>
      <c r="Q240" s="351"/>
      <c r="R240" s="351"/>
      <c r="S240" s="351"/>
      <c r="T240" s="360"/>
      <c r="U240" s="271"/>
      <c r="V240" s="271"/>
      <c r="W240" s="271"/>
      <c r="X240" s="271"/>
      <c r="Y240" s="271"/>
      <c r="Z240" s="271"/>
      <c r="AA240" s="271"/>
      <c r="AB240" s="271"/>
      <c r="AC240" s="271"/>
      <c r="AD240" s="271"/>
      <c r="AE240" s="271"/>
      <c r="AT240" s="264" t="s">
        <v>146</v>
      </c>
      <c r="AU240" s="264" t="s">
        <v>84</v>
      </c>
    </row>
    <row r="241" spans="1:65" s="369" customFormat="1" x14ac:dyDescent="0.2">
      <c r="B241" s="370"/>
      <c r="C241" s="422"/>
      <c r="D241" s="363" t="s">
        <v>148</v>
      </c>
      <c r="E241" s="371" t="s">
        <v>3</v>
      </c>
      <c r="F241" s="372" t="s">
        <v>82</v>
      </c>
      <c r="H241" s="373">
        <v>1</v>
      </c>
      <c r="I241" s="151"/>
      <c r="L241" s="370"/>
      <c r="M241" s="374"/>
      <c r="N241" s="375"/>
      <c r="O241" s="375"/>
      <c r="P241" s="375"/>
      <c r="Q241" s="375"/>
      <c r="R241" s="375"/>
      <c r="S241" s="375"/>
      <c r="T241" s="376"/>
      <c r="AT241" s="371" t="s">
        <v>148</v>
      </c>
      <c r="AU241" s="371" t="s">
        <v>84</v>
      </c>
      <c r="AV241" s="369" t="s">
        <v>84</v>
      </c>
      <c r="AW241" s="369" t="s">
        <v>36</v>
      </c>
      <c r="AX241" s="369" t="s">
        <v>74</v>
      </c>
      <c r="AY241" s="371" t="s">
        <v>136</v>
      </c>
    </row>
    <row r="242" spans="1:65" s="377" customFormat="1" x14ac:dyDescent="0.2">
      <c r="B242" s="378"/>
      <c r="C242" s="423"/>
      <c r="D242" s="363" t="s">
        <v>148</v>
      </c>
      <c r="E242" s="379" t="s">
        <v>3</v>
      </c>
      <c r="F242" s="380" t="s">
        <v>152</v>
      </c>
      <c r="H242" s="381">
        <v>1</v>
      </c>
      <c r="I242" s="159"/>
      <c r="L242" s="378"/>
      <c r="M242" s="382"/>
      <c r="N242" s="383"/>
      <c r="O242" s="383"/>
      <c r="P242" s="383"/>
      <c r="Q242" s="383"/>
      <c r="R242" s="383"/>
      <c r="S242" s="383"/>
      <c r="T242" s="384"/>
      <c r="AT242" s="379" t="s">
        <v>148</v>
      </c>
      <c r="AU242" s="379" t="s">
        <v>84</v>
      </c>
      <c r="AV242" s="377" t="s">
        <v>144</v>
      </c>
      <c r="AW242" s="377" t="s">
        <v>36</v>
      </c>
      <c r="AX242" s="377" t="s">
        <v>82</v>
      </c>
      <c r="AY242" s="379" t="s">
        <v>136</v>
      </c>
    </row>
    <row r="243" spans="1:65" s="274" customFormat="1" ht="16.5" customHeight="1" x14ac:dyDescent="0.2">
      <c r="A243" s="271"/>
      <c r="B243" s="272"/>
      <c r="C243" s="404" t="s">
        <v>323</v>
      </c>
      <c r="D243" s="343" t="s">
        <v>139</v>
      </c>
      <c r="E243" s="344" t="s">
        <v>324</v>
      </c>
      <c r="F243" s="345" t="s">
        <v>325</v>
      </c>
      <c r="G243" s="346" t="s">
        <v>315</v>
      </c>
      <c r="H243" s="347">
        <v>1</v>
      </c>
      <c r="I243" s="131"/>
      <c r="J243" s="348">
        <f>ROUND(I243*H243,2)</f>
        <v>0</v>
      </c>
      <c r="K243" s="345" t="s">
        <v>143</v>
      </c>
      <c r="L243" s="272"/>
      <c r="M243" s="349" t="s">
        <v>3</v>
      </c>
      <c r="N243" s="350" t="s">
        <v>45</v>
      </c>
      <c r="O243" s="351"/>
      <c r="P243" s="352">
        <f>O243*H243</f>
        <v>0</v>
      </c>
      <c r="Q243" s="352">
        <v>0</v>
      </c>
      <c r="R243" s="352">
        <f>Q243*H243</f>
        <v>0</v>
      </c>
      <c r="S243" s="352">
        <v>1.4930000000000001E-2</v>
      </c>
      <c r="T243" s="353">
        <f>S243*H243</f>
        <v>1.4930000000000001E-2</v>
      </c>
      <c r="U243" s="271"/>
      <c r="V243" s="271"/>
      <c r="W243" s="271"/>
      <c r="X243" s="271"/>
      <c r="Y243" s="271"/>
      <c r="Z243" s="271"/>
      <c r="AA243" s="271"/>
      <c r="AB243" s="271"/>
      <c r="AC243" s="271"/>
      <c r="AD243" s="271"/>
      <c r="AE243" s="271"/>
      <c r="AR243" s="354" t="s">
        <v>257</v>
      </c>
      <c r="AT243" s="354" t="s">
        <v>139</v>
      </c>
      <c r="AU243" s="354" t="s">
        <v>84</v>
      </c>
      <c r="AY243" s="264" t="s">
        <v>136</v>
      </c>
      <c r="BE243" s="355">
        <f>IF(N243="základní",J243,0)</f>
        <v>0</v>
      </c>
      <c r="BF243" s="355">
        <f>IF(N243="snížená",J243,0)</f>
        <v>0</v>
      </c>
      <c r="BG243" s="355">
        <f>IF(N243="zákl. přenesená",J243,0)</f>
        <v>0</v>
      </c>
      <c r="BH243" s="355">
        <f>IF(N243="sníž. přenesená",J243,0)</f>
        <v>0</v>
      </c>
      <c r="BI243" s="355">
        <f>IF(N243="nulová",J243,0)</f>
        <v>0</v>
      </c>
      <c r="BJ243" s="264" t="s">
        <v>82</v>
      </c>
      <c r="BK243" s="355">
        <f>ROUND(I243*H243,2)</f>
        <v>0</v>
      </c>
      <c r="BL243" s="264" t="s">
        <v>257</v>
      </c>
      <c r="BM243" s="354" t="s">
        <v>326</v>
      </c>
    </row>
    <row r="244" spans="1:65" s="274" customFormat="1" x14ac:dyDescent="0.2">
      <c r="A244" s="271"/>
      <c r="B244" s="272"/>
      <c r="C244" s="408"/>
      <c r="D244" s="356" t="s">
        <v>146</v>
      </c>
      <c r="E244" s="271"/>
      <c r="F244" s="357" t="s">
        <v>327</v>
      </c>
      <c r="G244" s="271"/>
      <c r="H244" s="271"/>
      <c r="I244" s="136"/>
      <c r="J244" s="271"/>
      <c r="K244" s="271"/>
      <c r="L244" s="272"/>
      <c r="M244" s="358"/>
      <c r="N244" s="359"/>
      <c r="O244" s="351"/>
      <c r="P244" s="351"/>
      <c r="Q244" s="351"/>
      <c r="R244" s="351"/>
      <c r="S244" s="351"/>
      <c r="T244" s="360"/>
      <c r="U244" s="271"/>
      <c r="V244" s="271"/>
      <c r="W244" s="271"/>
      <c r="X244" s="271"/>
      <c r="Y244" s="271"/>
      <c r="Z244" s="271"/>
      <c r="AA244" s="271"/>
      <c r="AB244" s="271"/>
      <c r="AC244" s="271"/>
      <c r="AD244" s="271"/>
      <c r="AE244" s="271"/>
      <c r="AT244" s="264" t="s">
        <v>146</v>
      </c>
      <c r="AU244" s="264" t="s">
        <v>84</v>
      </c>
    </row>
    <row r="245" spans="1:65" s="369" customFormat="1" x14ac:dyDescent="0.2">
      <c r="B245" s="370"/>
      <c r="C245" s="422"/>
      <c r="D245" s="363" t="s">
        <v>148</v>
      </c>
      <c r="E245" s="371" t="s">
        <v>3</v>
      </c>
      <c r="F245" s="372" t="s">
        <v>82</v>
      </c>
      <c r="H245" s="373">
        <v>1</v>
      </c>
      <c r="I245" s="151"/>
      <c r="L245" s="370"/>
      <c r="M245" s="374"/>
      <c r="N245" s="375"/>
      <c r="O245" s="375"/>
      <c r="P245" s="375"/>
      <c r="Q245" s="375"/>
      <c r="R245" s="375"/>
      <c r="S245" s="375"/>
      <c r="T245" s="376"/>
      <c r="AT245" s="371" t="s">
        <v>148</v>
      </c>
      <c r="AU245" s="371" t="s">
        <v>84</v>
      </c>
      <c r="AV245" s="369" t="s">
        <v>84</v>
      </c>
      <c r="AW245" s="369" t="s">
        <v>36</v>
      </c>
      <c r="AX245" s="369" t="s">
        <v>74</v>
      </c>
      <c r="AY245" s="371" t="s">
        <v>136</v>
      </c>
    </row>
    <row r="246" spans="1:65" s="377" customFormat="1" x14ac:dyDescent="0.2">
      <c r="B246" s="378"/>
      <c r="C246" s="423"/>
      <c r="D246" s="363" t="s">
        <v>148</v>
      </c>
      <c r="E246" s="379" t="s">
        <v>3</v>
      </c>
      <c r="F246" s="380" t="s">
        <v>152</v>
      </c>
      <c r="H246" s="381">
        <v>1</v>
      </c>
      <c r="I246" s="159"/>
      <c r="L246" s="378"/>
      <c r="M246" s="382"/>
      <c r="N246" s="383"/>
      <c r="O246" s="383"/>
      <c r="P246" s="383"/>
      <c r="Q246" s="383"/>
      <c r="R246" s="383"/>
      <c r="S246" s="383"/>
      <c r="T246" s="384"/>
      <c r="AT246" s="379" t="s">
        <v>148</v>
      </c>
      <c r="AU246" s="379" t="s">
        <v>84</v>
      </c>
      <c r="AV246" s="377" t="s">
        <v>144</v>
      </c>
      <c r="AW246" s="377" t="s">
        <v>36</v>
      </c>
      <c r="AX246" s="377" t="s">
        <v>82</v>
      </c>
      <c r="AY246" s="379" t="s">
        <v>136</v>
      </c>
    </row>
    <row r="247" spans="1:65" s="274" customFormat="1" ht="16.5" customHeight="1" x14ac:dyDescent="0.2">
      <c r="A247" s="271"/>
      <c r="B247" s="272"/>
      <c r="C247" s="404" t="s">
        <v>328</v>
      </c>
      <c r="D247" s="343" t="s">
        <v>139</v>
      </c>
      <c r="E247" s="344" t="s">
        <v>329</v>
      </c>
      <c r="F247" s="345" t="s">
        <v>330</v>
      </c>
      <c r="G247" s="346" t="s">
        <v>315</v>
      </c>
      <c r="H247" s="347">
        <v>1</v>
      </c>
      <c r="I247" s="131"/>
      <c r="J247" s="348">
        <f>ROUND(I247*H247,2)</f>
        <v>0</v>
      </c>
      <c r="K247" s="345" t="s">
        <v>143</v>
      </c>
      <c r="L247" s="272"/>
      <c r="M247" s="349" t="s">
        <v>3</v>
      </c>
      <c r="N247" s="350" t="s">
        <v>45</v>
      </c>
      <c r="O247" s="351"/>
      <c r="P247" s="352">
        <f>O247*H247</f>
        <v>0</v>
      </c>
      <c r="Q247" s="352">
        <v>0</v>
      </c>
      <c r="R247" s="352">
        <f>Q247*H247</f>
        <v>0</v>
      </c>
      <c r="S247" s="352">
        <v>1.56E-3</v>
      </c>
      <c r="T247" s="353">
        <f>S247*H247</f>
        <v>1.56E-3</v>
      </c>
      <c r="U247" s="271"/>
      <c r="V247" s="271"/>
      <c r="W247" s="271"/>
      <c r="X247" s="271"/>
      <c r="Y247" s="271"/>
      <c r="Z247" s="271"/>
      <c r="AA247" s="271"/>
      <c r="AB247" s="271"/>
      <c r="AC247" s="271"/>
      <c r="AD247" s="271"/>
      <c r="AE247" s="271"/>
      <c r="AR247" s="354" t="s">
        <v>257</v>
      </c>
      <c r="AT247" s="354" t="s">
        <v>139</v>
      </c>
      <c r="AU247" s="354" t="s">
        <v>84</v>
      </c>
      <c r="AY247" s="264" t="s">
        <v>136</v>
      </c>
      <c r="BE247" s="355">
        <f>IF(N247="základní",J247,0)</f>
        <v>0</v>
      </c>
      <c r="BF247" s="355">
        <f>IF(N247="snížená",J247,0)</f>
        <v>0</v>
      </c>
      <c r="BG247" s="355">
        <f>IF(N247="zákl. přenesená",J247,0)</f>
        <v>0</v>
      </c>
      <c r="BH247" s="355">
        <f>IF(N247="sníž. přenesená",J247,0)</f>
        <v>0</v>
      </c>
      <c r="BI247" s="355">
        <f>IF(N247="nulová",J247,0)</f>
        <v>0</v>
      </c>
      <c r="BJ247" s="264" t="s">
        <v>82</v>
      </c>
      <c r="BK247" s="355">
        <f>ROUND(I247*H247,2)</f>
        <v>0</v>
      </c>
      <c r="BL247" s="264" t="s">
        <v>257</v>
      </c>
      <c r="BM247" s="354" t="s">
        <v>331</v>
      </c>
    </row>
    <row r="248" spans="1:65" s="274" customFormat="1" x14ac:dyDescent="0.2">
      <c r="A248" s="271"/>
      <c r="B248" s="272"/>
      <c r="C248" s="408"/>
      <c r="D248" s="356" t="s">
        <v>146</v>
      </c>
      <c r="E248" s="271"/>
      <c r="F248" s="357" t="s">
        <v>332</v>
      </c>
      <c r="G248" s="271"/>
      <c r="H248" s="271"/>
      <c r="I248" s="136"/>
      <c r="J248" s="271"/>
      <c r="K248" s="271"/>
      <c r="L248" s="272"/>
      <c r="M248" s="358"/>
      <c r="N248" s="359"/>
      <c r="O248" s="351"/>
      <c r="P248" s="351"/>
      <c r="Q248" s="351"/>
      <c r="R248" s="351"/>
      <c r="S248" s="351"/>
      <c r="T248" s="360"/>
      <c r="U248" s="271"/>
      <c r="V248" s="271"/>
      <c r="W248" s="271"/>
      <c r="X248" s="271"/>
      <c r="Y248" s="271"/>
      <c r="Z248" s="271"/>
      <c r="AA248" s="271"/>
      <c r="AB248" s="271"/>
      <c r="AC248" s="271"/>
      <c r="AD248" s="271"/>
      <c r="AE248" s="271"/>
      <c r="AT248" s="264" t="s">
        <v>146</v>
      </c>
      <c r="AU248" s="264" t="s">
        <v>84</v>
      </c>
    </row>
    <row r="249" spans="1:65" s="369" customFormat="1" x14ac:dyDescent="0.2">
      <c r="B249" s="370"/>
      <c r="C249" s="422"/>
      <c r="D249" s="363" t="s">
        <v>148</v>
      </c>
      <c r="E249" s="371" t="s">
        <v>3</v>
      </c>
      <c r="F249" s="372" t="s">
        <v>82</v>
      </c>
      <c r="H249" s="373">
        <v>1</v>
      </c>
      <c r="I249" s="151"/>
      <c r="L249" s="370"/>
      <c r="M249" s="374"/>
      <c r="N249" s="375"/>
      <c r="O249" s="375"/>
      <c r="P249" s="375"/>
      <c r="Q249" s="375"/>
      <c r="R249" s="375"/>
      <c r="S249" s="375"/>
      <c r="T249" s="376"/>
      <c r="AT249" s="371" t="s">
        <v>148</v>
      </c>
      <c r="AU249" s="371" t="s">
        <v>84</v>
      </c>
      <c r="AV249" s="369" t="s">
        <v>84</v>
      </c>
      <c r="AW249" s="369" t="s">
        <v>36</v>
      </c>
      <c r="AX249" s="369" t="s">
        <v>74</v>
      </c>
      <c r="AY249" s="371" t="s">
        <v>136</v>
      </c>
    </row>
    <row r="250" spans="1:65" s="377" customFormat="1" x14ac:dyDescent="0.2">
      <c r="B250" s="378"/>
      <c r="C250" s="423"/>
      <c r="D250" s="363" t="s">
        <v>148</v>
      </c>
      <c r="E250" s="379" t="s">
        <v>3</v>
      </c>
      <c r="F250" s="380" t="s">
        <v>152</v>
      </c>
      <c r="H250" s="381">
        <v>1</v>
      </c>
      <c r="I250" s="159"/>
      <c r="L250" s="378"/>
      <c r="M250" s="382"/>
      <c r="N250" s="383"/>
      <c r="O250" s="383"/>
      <c r="P250" s="383"/>
      <c r="Q250" s="383"/>
      <c r="R250" s="383"/>
      <c r="S250" s="383"/>
      <c r="T250" s="384"/>
      <c r="AT250" s="379" t="s">
        <v>148</v>
      </c>
      <c r="AU250" s="379" t="s">
        <v>84</v>
      </c>
      <c r="AV250" s="377" t="s">
        <v>144</v>
      </c>
      <c r="AW250" s="377" t="s">
        <v>36</v>
      </c>
      <c r="AX250" s="377" t="s">
        <v>82</v>
      </c>
      <c r="AY250" s="379" t="s">
        <v>136</v>
      </c>
    </row>
    <row r="251" spans="1:65" s="330" customFormat="1" ht="22.9" customHeight="1" x14ac:dyDescent="0.2">
      <c r="B251" s="331"/>
      <c r="C251" s="420"/>
      <c r="D251" s="332" t="s">
        <v>73</v>
      </c>
      <c r="E251" s="341" t="s">
        <v>333</v>
      </c>
      <c r="F251" s="341" t="s">
        <v>334</v>
      </c>
      <c r="I251" s="122"/>
      <c r="J251" s="342">
        <f>BK251</f>
        <v>0</v>
      </c>
      <c r="L251" s="331"/>
      <c r="M251" s="335"/>
      <c r="N251" s="336"/>
      <c r="O251" s="336"/>
      <c r="P251" s="337">
        <f>SUM(P252:P264)</f>
        <v>0</v>
      </c>
      <c r="Q251" s="336"/>
      <c r="R251" s="337">
        <f>SUM(R252:R264)</f>
        <v>0</v>
      </c>
      <c r="S251" s="336"/>
      <c r="T251" s="338">
        <f>SUM(T252:T264)</f>
        <v>0.04</v>
      </c>
      <c r="AR251" s="332" t="s">
        <v>84</v>
      </c>
      <c r="AT251" s="339" t="s">
        <v>73</v>
      </c>
      <c r="AU251" s="339" t="s">
        <v>82</v>
      </c>
      <c r="AY251" s="332" t="s">
        <v>136</v>
      </c>
      <c r="BK251" s="340">
        <f>SUM(BK252:BK264)</f>
        <v>0</v>
      </c>
    </row>
    <row r="252" spans="1:65" s="274" customFormat="1" ht="24.2" customHeight="1" x14ac:dyDescent="0.2">
      <c r="A252" s="271"/>
      <c r="B252" s="272"/>
      <c r="C252" s="404" t="s">
        <v>335</v>
      </c>
      <c r="D252" s="343" t="s">
        <v>139</v>
      </c>
      <c r="E252" s="344" t="s">
        <v>336</v>
      </c>
      <c r="F252" s="345" t="s">
        <v>337</v>
      </c>
      <c r="G252" s="346" t="s">
        <v>338</v>
      </c>
      <c r="H252" s="347">
        <v>2</v>
      </c>
      <c r="I252" s="131"/>
      <c r="J252" s="348">
        <f>ROUND(I252*H252,2)</f>
        <v>0</v>
      </c>
      <c r="K252" s="345" t="s">
        <v>143</v>
      </c>
      <c r="L252" s="272"/>
      <c r="M252" s="349" t="s">
        <v>3</v>
      </c>
      <c r="N252" s="350" t="s">
        <v>45</v>
      </c>
      <c r="O252" s="351"/>
      <c r="P252" s="352">
        <f>O252*H252</f>
        <v>0</v>
      </c>
      <c r="Q252" s="352">
        <v>0</v>
      </c>
      <c r="R252" s="352">
        <f>Q252*H252</f>
        <v>0</v>
      </c>
      <c r="S252" s="352">
        <v>0.02</v>
      </c>
      <c r="T252" s="353">
        <f>S252*H252</f>
        <v>0.04</v>
      </c>
      <c r="U252" s="271"/>
      <c r="V252" s="271"/>
      <c r="W252" s="271"/>
      <c r="X252" s="271"/>
      <c r="Y252" s="271"/>
      <c r="Z252" s="271"/>
      <c r="AA252" s="271"/>
      <c r="AB252" s="271"/>
      <c r="AC252" s="271"/>
      <c r="AD252" s="271"/>
      <c r="AE252" s="271"/>
      <c r="AR252" s="354" t="s">
        <v>257</v>
      </c>
      <c r="AT252" s="354" t="s">
        <v>139</v>
      </c>
      <c r="AU252" s="354" t="s">
        <v>84</v>
      </c>
      <c r="AY252" s="264" t="s">
        <v>136</v>
      </c>
      <c r="BE252" s="355">
        <f>IF(N252="základní",J252,0)</f>
        <v>0</v>
      </c>
      <c r="BF252" s="355">
        <f>IF(N252="snížená",J252,0)</f>
        <v>0</v>
      </c>
      <c r="BG252" s="355">
        <f>IF(N252="zákl. přenesená",J252,0)</f>
        <v>0</v>
      </c>
      <c r="BH252" s="355">
        <f>IF(N252="sníž. přenesená",J252,0)</f>
        <v>0</v>
      </c>
      <c r="BI252" s="355">
        <f>IF(N252="nulová",J252,0)</f>
        <v>0</v>
      </c>
      <c r="BJ252" s="264" t="s">
        <v>82</v>
      </c>
      <c r="BK252" s="355">
        <f>ROUND(I252*H252,2)</f>
        <v>0</v>
      </c>
      <c r="BL252" s="264" t="s">
        <v>257</v>
      </c>
      <c r="BM252" s="354" t="s">
        <v>339</v>
      </c>
    </row>
    <row r="253" spans="1:65" s="274" customFormat="1" x14ac:dyDescent="0.2">
      <c r="A253" s="271"/>
      <c r="B253" s="272"/>
      <c r="C253" s="408"/>
      <c r="D253" s="356" t="s">
        <v>146</v>
      </c>
      <c r="E253" s="271"/>
      <c r="F253" s="357" t="s">
        <v>340</v>
      </c>
      <c r="G253" s="271"/>
      <c r="H253" s="271"/>
      <c r="I253" s="136"/>
      <c r="J253" s="271"/>
      <c r="K253" s="271"/>
      <c r="L253" s="272"/>
      <c r="M253" s="358"/>
      <c r="N253" s="359"/>
      <c r="O253" s="351"/>
      <c r="P253" s="351"/>
      <c r="Q253" s="351"/>
      <c r="R253" s="351"/>
      <c r="S253" s="351"/>
      <c r="T253" s="360"/>
      <c r="U253" s="271"/>
      <c r="V253" s="271"/>
      <c r="W253" s="271"/>
      <c r="X253" s="271"/>
      <c r="Y253" s="271"/>
      <c r="Z253" s="271"/>
      <c r="AA253" s="271"/>
      <c r="AB253" s="271"/>
      <c r="AC253" s="271"/>
      <c r="AD253" s="271"/>
      <c r="AE253" s="271"/>
      <c r="AT253" s="264" t="s">
        <v>146</v>
      </c>
      <c r="AU253" s="264" t="s">
        <v>84</v>
      </c>
    </row>
    <row r="254" spans="1:65" s="274" customFormat="1" ht="19.5" x14ac:dyDescent="0.2">
      <c r="A254" s="271"/>
      <c r="B254" s="272"/>
      <c r="C254" s="408"/>
      <c r="D254" s="363" t="s">
        <v>341</v>
      </c>
      <c r="E254" s="271"/>
      <c r="F254" s="385" t="s">
        <v>342</v>
      </c>
      <c r="G254" s="271"/>
      <c r="H254" s="271"/>
      <c r="I254" s="136"/>
      <c r="J254" s="271"/>
      <c r="K254" s="271"/>
      <c r="L254" s="272"/>
      <c r="M254" s="358"/>
      <c r="N254" s="359"/>
      <c r="O254" s="351"/>
      <c r="P254" s="351"/>
      <c r="Q254" s="351"/>
      <c r="R254" s="351"/>
      <c r="S254" s="351"/>
      <c r="T254" s="360"/>
      <c r="U254" s="271"/>
      <c r="V254" s="271"/>
      <c r="W254" s="271"/>
      <c r="X254" s="271"/>
      <c r="Y254" s="271"/>
      <c r="Z254" s="271"/>
      <c r="AA254" s="271"/>
      <c r="AB254" s="271"/>
      <c r="AC254" s="271"/>
      <c r="AD254" s="271"/>
      <c r="AE254" s="271"/>
      <c r="AT254" s="264" t="s">
        <v>341</v>
      </c>
      <c r="AU254" s="264" t="s">
        <v>84</v>
      </c>
    </row>
    <row r="255" spans="1:65" s="369" customFormat="1" x14ac:dyDescent="0.2">
      <c r="B255" s="370"/>
      <c r="C255" s="422"/>
      <c r="D255" s="363" t="s">
        <v>148</v>
      </c>
      <c r="E255" s="371" t="s">
        <v>3</v>
      </c>
      <c r="F255" s="372" t="s">
        <v>84</v>
      </c>
      <c r="H255" s="373">
        <v>2</v>
      </c>
      <c r="I255" s="151"/>
      <c r="L255" s="370"/>
      <c r="M255" s="374"/>
      <c r="N255" s="375"/>
      <c r="O255" s="375"/>
      <c r="P255" s="375"/>
      <c r="Q255" s="375"/>
      <c r="R255" s="375"/>
      <c r="S255" s="375"/>
      <c r="T255" s="376"/>
      <c r="AT255" s="371" t="s">
        <v>148</v>
      </c>
      <c r="AU255" s="371" t="s">
        <v>84</v>
      </c>
      <c r="AV255" s="369" t="s">
        <v>84</v>
      </c>
      <c r="AW255" s="369" t="s">
        <v>36</v>
      </c>
      <c r="AX255" s="369" t="s">
        <v>74</v>
      </c>
      <c r="AY255" s="371" t="s">
        <v>136</v>
      </c>
    </row>
    <row r="256" spans="1:65" s="377" customFormat="1" x14ac:dyDescent="0.2">
      <c r="B256" s="378"/>
      <c r="C256" s="423"/>
      <c r="D256" s="363" t="s">
        <v>148</v>
      </c>
      <c r="E256" s="379" t="s">
        <v>3</v>
      </c>
      <c r="F256" s="380" t="s">
        <v>152</v>
      </c>
      <c r="H256" s="381">
        <v>2</v>
      </c>
      <c r="I256" s="159"/>
      <c r="L256" s="378"/>
      <c r="M256" s="382"/>
      <c r="N256" s="383"/>
      <c r="O256" s="383"/>
      <c r="P256" s="383"/>
      <c r="Q256" s="383"/>
      <c r="R256" s="383"/>
      <c r="S256" s="383"/>
      <c r="T256" s="384"/>
      <c r="AT256" s="379" t="s">
        <v>148</v>
      </c>
      <c r="AU256" s="379" t="s">
        <v>84</v>
      </c>
      <c r="AV256" s="377" t="s">
        <v>144</v>
      </c>
      <c r="AW256" s="377" t="s">
        <v>36</v>
      </c>
      <c r="AX256" s="377" t="s">
        <v>82</v>
      </c>
      <c r="AY256" s="379" t="s">
        <v>136</v>
      </c>
    </row>
    <row r="257" spans="1:65" s="274" customFormat="1" ht="16.5" customHeight="1" x14ac:dyDescent="0.2">
      <c r="A257" s="271"/>
      <c r="B257" s="272"/>
      <c r="C257" s="404" t="s">
        <v>343</v>
      </c>
      <c r="D257" s="343" t="s">
        <v>139</v>
      </c>
      <c r="E257" s="344" t="s">
        <v>344</v>
      </c>
      <c r="F257" s="345" t="s">
        <v>345</v>
      </c>
      <c r="G257" s="346" t="s">
        <v>346</v>
      </c>
      <c r="H257" s="347">
        <v>2</v>
      </c>
      <c r="I257" s="131"/>
      <c r="J257" s="348">
        <f>ROUND(I257*H257,2)</f>
        <v>0</v>
      </c>
      <c r="K257" s="345" t="s">
        <v>308</v>
      </c>
      <c r="L257" s="272"/>
      <c r="M257" s="349" t="s">
        <v>3</v>
      </c>
      <c r="N257" s="350" t="s">
        <v>45</v>
      </c>
      <c r="O257" s="351"/>
      <c r="P257" s="352">
        <f>O257*H257</f>
        <v>0</v>
      </c>
      <c r="Q257" s="352">
        <v>0</v>
      </c>
      <c r="R257" s="352">
        <f>Q257*H257</f>
        <v>0</v>
      </c>
      <c r="S257" s="352">
        <v>0</v>
      </c>
      <c r="T257" s="353">
        <f>S257*H257</f>
        <v>0</v>
      </c>
      <c r="U257" s="271"/>
      <c r="V257" s="271"/>
      <c r="W257" s="271"/>
      <c r="X257" s="271"/>
      <c r="Y257" s="271"/>
      <c r="Z257" s="271"/>
      <c r="AA257" s="271"/>
      <c r="AB257" s="271"/>
      <c r="AC257" s="271"/>
      <c r="AD257" s="271"/>
      <c r="AE257" s="271"/>
      <c r="AR257" s="354" t="s">
        <v>257</v>
      </c>
      <c r="AT257" s="354" t="s">
        <v>139</v>
      </c>
      <c r="AU257" s="354" t="s">
        <v>84</v>
      </c>
      <c r="AY257" s="264" t="s">
        <v>136</v>
      </c>
      <c r="BE257" s="355">
        <f>IF(N257="základní",J257,0)</f>
        <v>0</v>
      </c>
      <c r="BF257" s="355">
        <f>IF(N257="snížená",J257,0)</f>
        <v>0</v>
      </c>
      <c r="BG257" s="355">
        <f>IF(N257="zákl. přenesená",J257,0)</f>
        <v>0</v>
      </c>
      <c r="BH257" s="355">
        <f>IF(N257="sníž. přenesená",J257,0)</f>
        <v>0</v>
      </c>
      <c r="BI257" s="355">
        <f>IF(N257="nulová",J257,0)</f>
        <v>0</v>
      </c>
      <c r="BJ257" s="264" t="s">
        <v>82</v>
      </c>
      <c r="BK257" s="355">
        <f>ROUND(I257*H257,2)</f>
        <v>0</v>
      </c>
      <c r="BL257" s="264" t="s">
        <v>257</v>
      </c>
      <c r="BM257" s="354" t="s">
        <v>347</v>
      </c>
    </row>
    <row r="258" spans="1:65" s="274" customFormat="1" ht="19.5" x14ac:dyDescent="0.2">
      <c r="A258" s="271"/>
      <c r="B258" s="272"/>
      <c r="C258" s="408"/>
      <c r="D258" s="363" t="s">
        <v>341</v>
      </c>
      <c r="E258" s="271"/>
      <c r="F258" s="385" t="s">
        <v>348</v>
      </c>
      <c r="G258" s="271"/>
      <c r="H258" s="271"/>
      <c r="I258" s="136"/>
      <c r="J258" s="271"/>
      <c r="K258" s="271"/>
      <c r="L258" s="272"/>
      <c r="M258" s="358"/>
      <c r="N258" s="359"/>
      <c r="O258" s="351"/>
      <c r="P258" s="351"/>
      <c r="Q258" s="351"/>
      <c r="R258" s="351"/>
      <c r="S258" s="351"/>
      <c r="T258" s="360"/>
      <c r="U258" s="271"/>
      <c r="V258" s="271"/>
      <c r="W258" s="271"/>
      <c r="X258" s="271"/>
      <c r="Y258" s="271"/>
      <c r="Z258" s="271"/>
      <c r="AA258" s="271"/>
      <c r="AB258" s="271"/>
      <c r="AC258" s="271"/>
      <c r="AD258" s="271"/>
      <c r="AE258" s="271"/>
      <c r="AT258" s="264" t="s">
        <v>341</v>
      </c>
      <c r="AU258" s="264" t="s">
        <v>84</v>
      </c>
    </row>
    <row r="259" spans="1:65" s="369" customFormat="1" x14ac:dyDescent="0.2">
      <c r="B259" s="370"/>
      <c r="C259" s="422"/>
      <c r="D259" s="363" t="s">
        <v>148</v>
      </c>
      <c r="E259" s="371" t="s">
        <v>3</v>
      </c>
      <c r="F259" s="372" t="s">
        <v>84</v>
      </c>
      <c r="H259" s="373">
        <v>2</v>
      </c>
      <c r="I259" s="151"/>
      <c r="L259" s="370"/>
      <c r="M259" s="374"/>
      <c r="N259" s="375"/>
      <c r="O259" s="375"/>
      <c r="P259" s="375"/>
      <c r="Q259" s="375"/>
      <c r="R259" s="375"/>
      <c r="S259" s="375"/>
      <c r="T259" s="376"/>
      <c r="AT259" s="371" t="s">
        <v>148</v>
      </c>
      <c r="AU259" s="371" t="s">
        <v>84</v>
      </c>
      <c r="AV259" s="369" t="s">
        <v>84</v>
      </c>
      <c r="AW259" s="369" t="s">
        <v>36</v>
      </c>
      <c r="AX259" s="369" t="s">
        <v>74</v>
      </c>
      <c r="AY259" s="371" t="s">
        <v>136</v>
      </c>
    </row>
    <row r="260" spans="1:65" s="377" customFormat="1" x14ac:dyDescent="0.2">
      <c r="B260" s="378"/>
      <c r="C260" s="423"/>
      <c r="D260" s="363" t="s">
        <v>148</v>
      </c>
      <c r="E260" s="379" t="s">
        <v>3</v>
      </c>
      <c r="F260" s="380" t="s">
        <v>152</v>
      </c>
      <c r="H260" s="381">
        <v>2</v>
      </c>
      <c r="I260" s="159"/>
      <c r="L260" s="378"/>
      <c r="M260" s="382"/>
      <c r="N260" s="383"/>
      <c r="O260" s="383"/>
      <c r="P260" s="383"/>
      <c r="Q260" s="383"/>
      <c r="R260" s="383"/>
      <c r="S260" s="383"/>
      <c r="T260" s="384"/>
      <c r="AT260" s="379" t="s">
        <v>148</v>
      </c>
      <c r="AU260" s="379" t="s">
        <v>84</v>
      </c>
      <c r="AV260" s="377" t="s">
        <v>144</v>
      </c>
      <c r="AW260" s="377" t="s">
        <v>36</v>
      </c>
      <c r="AX260" s="377" t="s">
        <v>82</v>
      </c>
      <c r="AY260" s="379" t="s">
        <v>136</v>
      </c>
    </row>
    <row r="261" spans="1:65" s="274" customFormat="1" ht="16.5" customHeight="1" x14ac:dyDescent="0.2">
      <c r="A261" s="271"/>
      <c r="B261" s="272"/>
      <c r="C261" s="404" t="s">
        <v>349</v>
      </c>
      <c r="D261" s="343" t="s">
        <v>139</v>
      </c>
      <c r="E261" s="344" t="s">
        <v>350</v>
      </c>
      <c r="F261" s="345" t="s">
        <v>351</v>
      </c>
      <c r="G261" s="346" t="s">
        <v>315</v>
      </c>
      <c r="H261" s="347">
        <v>1</v>
      </c>
      <c r="I261" s="131"/>
      <c r="J261" s="348">
        <f>ROUND(I261*H261,2)</f>
        <v>0</v>
      </c>
      <c r="K261" s="345" t="s">
        <v>308</v>
      </c>
      <c r="L261" s="272"/>
      <c r="M261" s="349" t="s">
        <v>3</v>
      </c>
      <c r="N261" s="350" t="s">
        <v>45</v>
      </c>
      <c r="O261" s="351"/>
      <c r="P261" s="352">
        <f>O261*H261</f>
        <v>0</v>
      </c>
      <c r="Q261" s="352">
        <v>0</v>
      </c>
      <c r="R261" s="352">
        <f>Q261*H261</f>
        <v>0</v>
      </c>
      <c r="S261" s="352">
        <v>0</v>
      </c>
      <c r="T261" s="353">
        <f>S261*H261</f>
        <v>0</v>
      </c>
      <c r="U261" s="271"/>
      <c r="V261" s="271"/>
      <c r="W261" s="271"/>
      <c r="X261" s="271"/>
      <c r="Y261" s="271"/>
      <c r="Z261" s="271"/>
      <c r="AA261" s="271"/>
      <c r="AB261" s="271"/>
      <c r="AC261" s="271"/>
      <c r="AD261" s="271"/>
      <c r="AE261" s="271"/>
      <c r="AR261" s="354" t="s">
        <v>257</v>
      </c>
      <c r="AT261" s="354" t="s">
        <v>139</v>
      </c>
      <c r="AU261" s="354" t="s">
        <v>84</v>
      </c>
      <c r="AY261" s="264" t="s">
        <v>136</v>
      </c>
      <c r="BE261" s="355">
        <f>IF(N261="základní",J261,0)</f>
        <v>0</v>
      </c>
      <c r="BF261" s="355">
        <f>IF(N261="snížená",J261,0)</f>
        <v>0</v>
      </c>
      <c r="BG261" s="355">
        <f>IF(N261="zákl. přenesená",J261,0)</f>
        <v>0</v>
      </c>
      <c r="BH261" s="355">
        <f>IF(N261="sníž. přenesená",J261,0)</f>
        <v>0</v>
      </c>
      <c r="BI261" s="355">
        <f>IF(N261="nulová",J261,0)</f>
        <v>0</v>
      </c>
      <c r="BJ261" s="264" t="s">
        <v>82</v>
      </c>
      <c r="BK261" s="355">
        <f>ROUND(I261*H261,2)</f>
        <v>0</v>
      </c>
      <c r="BL261" s="264" t="s">
        <v>257</v>
      </c>
      <c r="BM261" s="354" t="s">
        <v>352</v>
      </c>
    </row>
    <row r="262" spans="1:65" s="274" customFormat="1" ht="19.5" x14ac:dyDescent="0.2">
      <c r="A262" s="271"/>
      <c r="B262" s="272"/>
      <c r="C262" s="408"/>
      <c r="D262" s="363" t="s">
        <v>341</v>
      </c>
      <c r="E262" s="271"/>
      <c r="F262" s="385" t="s">
        <v>353</v>
      </c>
      <c r="G262" s="271"/>
      <c r="H262" s="271"/>
      <c r="I262" s="136"/>
      <c r="J262" s="271"/>
      <c r="K262" s="271"/>
      <c r="L262" s="272"/>
      <c r="M262" s="358"/>
      <c r="N262" s="359"/>
      <c r="O262" s="351"/>
      <c r="P262" s="351"/>
      <c r="Q262" s="351"/>
      <c r="R262" s="351"/>
      <c r="S262" s="351"/>
      <c r="T262" s="360"/>
      <c r="U262" s="271"/>
      <c r="V262" s="271"/>
      <c r="W262" s="271"/>
      <c r="X262" s="271"/>
      <c r="Y262" s="271"/>
      <c r="Z262" s="271"/>
      <c r="AA262" s="271"/>
      <c r="AB262" s="271"/>
      <c r="AC262" s="271"/>
      <c r="AD262" s="271"/>
      <c r="AE262" s="271"/>
      <c r="AT262" s="264" t="s">
        <v>341</v>
      </c>
      <c r="AU262" s="264" t="s">
        <v>84</v>
      </c>
    </row>
    <row r="263" spans="1:65" s="369" customFormat="1" x14ac:dyDescent="0.2">
      <c r="B263" s="370"/>
      <c r="C263" s="422"/>
      <c r="D263" s="363" t="s">
        <v>148</v>
      </c>
      <c r="E263" s="371" t="s">
        <v>3</v>
      </c>
      <c r="F263" s="372" t="s">
        <v>82</v>
      </c>
      <c r="H263" s="373">
        <v>1</v>
      </c>
      <c r="I263" s="151"/>
      <c r="L263" s="370"/>
      <c r="M263" s="374"/>
      <c r="N263" s="375"/>
      <c r="O263" s="375"/>
      <c r="P263" s="375"/>
      <c r="Q263" s="375"/>
      <c r="R263" s="375"/>
      <c r="S263" s="375"/>
      <c r="T263" s="376"/>
      <c r="AT263" s="371" t="s">
        <v>148</v>
      </c>
      <c r="AU263" s="371" t="s">
        <v>84</v>
      </c>
      <c r="AV263" s="369" t="s">
        <v>84</v>
      </c>
      <c r="AW263" s="369" t="s">
        <v>36</v>
      </c>
      <c r="AX263" s="369" t="s">
        <v>74</v>
      </c>
      <c r="AY263" s="371" t="s">
        <v>136</v>
      </c>
    </row>
    <row r="264" spans="1:65" s="377" customFormat="1" x14ac:dyDescent="0.2">
      <c r="B264" s="378"/>
      <c r="C264" s="423"/>
      <c r="D264" s="363" t="s">
        <v>148</v>
      </c>
      <c r="E264" s="379" t="s">
        <v>3</v>
      </c>
      <c r="F264" s="380" t="s">
        <v>152</v>
      </c>
      <c r="H264" s="381">
        <v>1</v>
      </c>
      <c r="I264" s="159"/>
      <c r="L264" s="378"/>
      <c r="M264" s="382"/>
      <c r="N264" s="383"/>
      <c r="O264" s="383"/>
      <c r="P264" s="383"/>
      <c r="Q264" s="383"/>
      <c r="R264" s="383"/>
      <c r="S264" s="383"/>
      <c r="T264" s="384"/>
      <c r="AT264" s="379" t="s">
        <v>148</v>
      </c>
      <c r="AU264" s="379" t="s">
        <v>84</v>
      </c>
      <c r="AV264" s="377" t="s">
        <v>144</v>
      </c>
      <c r="AW264" s="377" t="s">
        <v>36</v>
      </c>
      <c r="AX264" s="377" t="s">
        <v>82</v>
      </c>
      <c r="AY264" s="379" t="s">
        <v>136</v>
      </c>
    </row>
    <row r="265" spans="1:65" s="330" customFormat="1" ht="22.9" customHeight="1" x14ac:dyDescent="0.2">
      <c r="B265" s="331"/>
      <c r="C265" s="420"/>
      <c r="D265" s="332" t="s">
        <v>73</v>
      </c>
      <c r="E265" s="341" t="s">
        <v>354</v>
      </c>
      <c r="F265" s="341" t="s">
        <v>355</v>
      </c>
      <c r="I265" s="122"/>
      <c r="J265" s="342">
        <f>BK265</f>
        <v>0</v>
      </c>
      <c r="L265" s="331"/>
      <c r="M265" s="335"/>
      <c r="N265" s="336"/>
      <c r="O265" s="336"/>
      <c r="P265" s="337">
        <f>SUM(P266:P323)</f>
        <v>0</v>
      </c>
      <c r="Q265" s="336"/>
      <c r="R265" s="337">
        <f>SUM(R266:R323)</f>
        <v>0.93804652000000011</v>
      </c>
      <c r="S265" s="336"/>
      <c r="T265" s="338">
        <f>SUM(T266:T323)</f>
        <v>1.1570779999999998</v>
      </c>
      <c r="AR265" s="332" t="s">
        <v>84</v>
      </c>
      <c r="AT265" s="339" t="s">
        <v>73</v>
      </c>
      <c r="AU265" s="339" t="s">
        <v>82</v>
      </c>
      <c r="AY265" s="332" t="s">
        <v>136</v>
      </c>
      <c r="BK265" s="340">
        <f>SUM(BK266:BK323)</f>
        <v>0</v>
      </c>
    </row>
    <row r="266" spans="1:65" s="274" customFormat="1" ht="24.2" customHeight="1" x14ac:dyDescent="0.2">
      <c r="A266" s="271"/>
      <c r="B266" s="272"/>
      <c r="C266" s="404" t="s">
        <v>356</v>
      </c>
      <c r="D266" s="343" t="s">
        <v>139</v>
      </c>
      <c r="E266" s="344" t="s">
        <v>357</v>
      </c>
      <c r="F266" s="345" t="s">
        <v>358</v>
      </c>
      <c r="G266" s="346" t="s">
        <v>142</v>
      </c>
      <c r="H266" s="347">
        <v>4.3</v>
      </c>
      <c r="I266" s="131"/>
      <c r="J266" s="348">
        <f>ROUND(I266*H266,2)</f>
        <v>0</v>
      </c>
      <c r="K266" s="345" t="s">
        <v>143</v>
      </c>
      <c r="L266" s="272"/>
      <c r="M266" s="349" t="s">
        <v>3</v>
      </c>
      <c r="N266" s="350" t="s">
        <v>45</v>
      </c>
      <c r="O266" s="351"/>
      <c r="P266" s="352">
        <f>O266*H266</f>
        <v>0</v>
      </c>
      <c r="Q266" s="352">
        <v>0</v>
      </c>
      <c r="R266" s="352">
        <f>Q266*H266</f>
        <v>0</v>
      </c>
      <c r="S266" s="352">
        <v>3.175E-2</v>
      </c>
      <c r="T266" s="353">
        <f>S266*H266</f>
        <v>0.13652500000000001</v>
      </c>
      <c r="U266" s="271"/>
      <c r="V266" s="271"/>
      <c r="W266" s="271"/>
      <c r="X266" s="271"/>
      <c r="Y266" s="271"/>
      <c r="Z266" s="271"/>
      <c r="AA266" s="271"/>
      <c r="AB266" s="271"/>
      <c r="AC266" s="271"/>
      <c r="AD266" s="271"/>
      <c r="AE266" s="271"/>
      <c r="AR266" s="354" t="s">
        <v>257</v>
      </c>
      <c r="AT266" s="354" t="s">
        <v>139</v>
      </c>
      <c r="AU266" s="354" t="s">
        <v>84</v>
      </c>
      <c r="AY266" s="264" t="s">
        <v>136</v>
      </c>
      <c r="BE266" s="355">
        <f>IF(N266="základní",J266,0)</f>
        <v>0</v>
      </c>
      <c r="BF266" s="355">
        <f>IF(N266="snížená",J266,0)</f>
        <v>0</v>
      </c>
      <c r="BG266" s="355">
        <f>IF(N266="zákl. přenesená",J266,0)</f>
        <v>0</v>
      </c>
      <c r="BH266" s="355">
        <f>IF(N266="sníž. přenesená",J266,0)</f>
        <v>0</v>
      </c>
      <c r="BI266" s="355">
        <f>IF(N266="nulová",J266,0)</f>
        <v>0</v>
      </c>
      <c r="BJ266" s="264" t="s">
        <v>82</v>
      </c>
      <c r="BK266" s="355">
        <f>ROUND(I266*H266,2)</f>
        <v>0</v>
      </c>
      <c r="BL266" s="264" t="s">
        <v>257</v>
      </c>
      <c r="BM266" s="354" t="s">
        <v>359</v>
      </c>
    </row>
    <row r="267" spans="1:65" s="274" customFormat="1" x14ac:dyDescent="0.2">
      <c r="A267" s="271"/>
      <c r="B267" s="272"/>
      <c r="C267" s="408"/>
      <c r="D267" s="356" t="s">
        <v>146</v>
      </c>
      <c r="E267" s="271"/>
      <c r="F267" s="357" t="s">
        <v>360</v>
      </c>
      <c r="G267" s="271"/>
      <c r="H267" s="271"/>
      <c r="I267" s="136"/>
      <c r="J267" s="271"/>
      <c r="K267" s="271"/>
      <c r="L267" s="272"/>
      <c r="M267" s="358"/>
      <c r="N267" s="359"/>
      <c r="O267" s="351"/>
      <c r="P267" s="351"/>
      <c r="Q267" s="351"/>
      <c r="R267" s="351"/>
      <c r="S267" s="351"/>
      <c r="T267" s="360"/>
      <c r="U267" s="271"/>
      <c r="V267" s="271"/>
      <c r="W267" s="271"/>
      <c r="X267" s="271"/>
      <c r="Y267" s="271"/>
      <c r="Z267" s="271"/>
      <c r="AA267" s="271"/>
      <c r="AB267" s="271"/>
      <c r="AC267" s="271"/>
      <c r="AD267" s="271"/>
      <c r="AE267" s="271"/>
      <c r="AT267" s="264" t="s">
        <v>146</v>
      </c>
      <c r="AU267" s="264" t="s">
        <v>84</v>
      </c>
    </row>
    <row r="268" spans="1:65" s="361" customFormat="1" x14ac:dyDescent="0.2">
      <c r="B268" s="362"/>
      <c r="C268" s="421"/>
      <c r="D268" s="363" t="s">
        <v>148</v>
      </c>
      <c r="E268" s="364" t="s">
        <v>3</v>
      </c>
      <c r="F268" s="365" t="s">
        <v>361</v>
      </c>
      <c r="H268" s="364" t="s">
        <v>3</v>
      </c>
      <c r="I268" s="143"/>
      <c r="L268" s="362"/>
      <c r="M268" s="366"/>
      <c r="N268" s="367"/>
      <c r="O268" s="367"/>
      <c r="P268" s="367"/>
      <c r="Q268" s="367"/>
      <c r="R268" s="367"/>
      <c r="S268" s="367"/>
      <c r="T268" s="368"/>
      <c r="AT268" s="364" t="s">
        <v>148</v>
      </c>
      <c r="AU268" s="364" t="s">
        <v>84</v>
      </c>
      <c r="AV268" s="361" t="s">
        <v>82</v>
      </c>
      <c r="AW268" s="361" t="s">
        <v>36</v>
      </c>
      <c r="AX268" s="361" t="s">
        <v>74</v>
      </c>
      <c r="AY268" s="364" t="s">
        <v>136</v>
      </c>
    </row>
    <row r="269" spans="1:65" s="369" customFormat="1" x14ac:dyDescent="0.2">
      <c r="B269" s="370"/>
      <c r="C269" s="422"/>
      <c r="D269" s="363" t="s">
        <v>148</v>
      </c>
      <c r="E269" s="371" t="s">
        <v>3</v>
      </c>
      <c r="F269" s="372" t="s">
        <v>362</v>
      </c>
      <c r="H269" s="373">
        <v>4.3</v>
      </c>
      <c r="I269" s="151"/>
      <c r="L269" s="370"/>
      <c r="M269" s="374"/>
      <c r="N269" s="375"/>
      <c r="O269" s="375"/>
      <c r="P269" s="375"/>
      <c r="Q269" s="375"/>
      <c r="R269" s="375"/>
      <c r="S269" s="375"/>
      <c r="T269" s="376"/>
      <c r="AT269" s="371" t="s">
        <v>148</v>
      </c>
      <c r="AU269" s="371" t="s">
        <v>84</v>
      </c>
      <c r="AV269" s="369" t="s">
        <v>84</v>
      </c>
      <c r="AW269" s="369" t="s">
        <v>36</v>
      </c>
      <c r="AX269" s="369" t="s">
        <v>74</v>
      </c>
      <c r="AY269" s="371" t="s">
        <v>136</v>
      </c>
    </row>
    <row r="270" spans="1:65" s="377" customFormat="1" x14ac:dyDescent="0.2">
      <c r="B270" s="378"/>
      <c r="C270" s="423"/>
      <c r="D270" s="363" t="s">
        <v>148</v>
      </c>
      <c r="E270" s="379" t="s">
        <v>3</v>
      </c>
      <c r="F270" s="380" t="s">
        <v>152</v>
      </c>
      <c r="H270" s="381">
        <v>4.3</v>
      </c>
      <c r="I270" s="159"/>
      <c r="L270" s="378"/>
      <c r="M270" s="382"/>
      <c r="N270" s="383"/>
      <c r="O270" s="383"/>
      <c r="P270" s="383"/>
      <c r="Q270" s="383"/>
      <c r="R270" s="383"/>
      <c r="S270" s="383"/>
      <c r="T270" s="384"/>
      <c r="AT270" s="379" t="s">
        <v>148</v>
      </c>
      <c r="AU270" s="379" t="s">
        <v>84</v>
      </c>
      <c r="AV270" s="377" t="s">
        <v>144</v>
      </c>
      <c r="AW270" s="377" t="s">
        <v>36</v>
      </c>
      <c r="AX270" s="377" t="s">
        <v>82</v>
      </c>
      <c r="AY270" s="379" t="s">
        <v>136</v>
      </c>
    </row>
    <row r="271" spans="1:65" s="274" customFormat="1" ht="37.9" customHeight="1" x14ac:dyDescent="0.2">
      <c r="A271" s="271"/>
      <c r="B271" s="272"/>
      <c r="C271" s="404" t="s">
        <v>363</v>
      </c>
      <c r="D271" s="343" t="s">
        <v>139</v>
      </c>
      <c r="E271" s="344" t="s">
        <v>364</v>
      </c>
      <c r="F271" s="345" t="s">
        <v>365</v>
      </c>
      <c r="G271" s="346" t="s">
        <v>142</v>
      </c>
      <c r="H271" s="347">
        <v>1.3640000000000001</v>
      </c>
      <c r="I271" s="131"/>
      <c r="J271" s="348">
        <f>ROUND(I271*H271,2)</f>
        <v>0</v>
      </c>
      <c r="K271" s="345" t="s">
        <v>143</v>
      </c>
      <c r="L271" s="272"/>
      <c r="M271" s="349" t="s">
        <v>3</v>
      </c>
      <c r="N271" s="350" t="s">
        <v>45</v>
      </c>
      <c r="O271" s="351"/>
      <c r="P271" s="352">
        <f>O271*H271</f>
        <v>0</v>
      </c>
      <c r="Q271" s="352">
        <v>2.963E-2</v>
      </c>
      <c r="R271" s="352">
        <f>Q271*H271</f>
        <v>4.0415320000000005E-2</v>
      </c>
      <c r="S271" s="352">
        <v>0</v>
      </c>
      <c r="T271" s="353">
        <f>S271*H271</f>
        <v>0</v>
      </c>
      <c r="U271" s="271"/>
      <c r="V271" s="271"/>
      <c r="W271" s="271"/>
      <c r="X271" s="271"/>
      <c r="Y271" s="271"/>
      <c r="Z271" s="271"/>
      <c r="AA271" s="271"/>
      <c r="AB271" s="271"/>
      <c r="AC271" s="271"/>
      <c r="AD271" s="271"/>
      <c r="AE271" s="271"/>
      <c r="AR271" s="354" t="s">
        <v>257</v>
      </c>
      <c r="AT271" s="354" t="s">
        <v>139</v>
      </c>
      <c r="AU271" s="354" t="s">
        <v>84</v>
      </c>
      <c r="AY271" s="264" t="s">
        <v>136</v>
      </c>
      <c r="BE271" s="355">
        <f>IF(N271="základní",J271,0)</f>
        <v>0</v>
      </c>
      <c r="BF271" s="355">
        <f>IF(N271="snížená",J271,0)</f>
        <v>0</v>
      </c>
      <c r="BG271" s="355">
        <f>IF(N271="zákl. přenesená",J271,0)</f>
        <v>0</v>
      </c>
      <c r="BH271" s="355">
        <f>IF(N271="sníž. přenesená",J271,0)</f>
        <v>0</v>
      </c>
      <c r="BI271" s="355">
        <f>IF(N271="nulová",J271,0)</f>
        <v>0</v>
      </c>
      <c r="BJ271" s="264" t="s">
        <v>82</v>
      </c>
      <c r="BK271" s="355">
        <f>ROUND(I271*H271,2)</f>
        <v>0</v>
      </c>
      <c r="BL271" s="264" t="s">
        <v>257</v>
      </c>
      <c r="BM271" s="354" t="s">
        <v>366</v>
      </c>
    </row>
    <row r="272" spans="1:65" s="274" customFormat="1" x14ac:dyDescent="0.2">
      <c r="A272" s="271"/>
      <c r="B272" s="272"/>
      <c r="C272" s="408"/>
      <c r="D272" s="356" t="s">
        <v>146</v>
      </c>
      <c r="E272" s="271"/>
      <c r="F272" s="357" t="s">
        <v>367</v>
      </c>
      <c r="G272" s="271"/>
      <c r="H272" s="271"/>
      <c r="I272" s="136"/>
      <c r="J272" s="271"/>
      <c r="K272" s="271"/>
      <c r="L272" s="272"/>
      <c r="M272" s="358"/>
      <c r="N272" s="359"/>
      <c r="O272" s="351"/>
      <c r="P272" s="351"/>
      <c r="Q272" s="351"/>
      <c r="R272" s="351"/>
      <c r="S272" s="351"/>
      <c r="T272" s="360"/>
      <c r="U272" s="271"/>
      <c r="V272" s="271"/>
      <c r="W272" s="271"/>
      <c r="X272" s="271"/>
      <c r="Y272" s="271"/>
      <c r="Z272" s="271"/>
      <c r="AA272" s="271"/>
      <c r="AB272" s="271"/>
      <c r="AC272" s="271"/>
      <c r="AD272" s="271"/>
      <c r="AE272" s="271"/>
      <c r="AT272" s="264" t="s">
        <v>146</v>
      </c>
      <c r="AU272" s="264" t="s">
        <v>84</v>
      </c>
    </row>
    <row r="273" spans="1:65" s="361" customFormat="1" x14ac:dyDescent="0.2">
      <c r="B273" s="362"/>
      <c r="C273" s="421"/>
      <c r="D273" s="363" t="s">
        <v>148</v>
      </c>
      <c r="E273" s="364" t="s">
        <v>3</v>
      </c>
      <c r="F273" s="365" t="s">
        <v>149</v>
      </c>
      <c r="H273" s="364" t="s">
        <v>3</v>
      </c>
      <c r="I273" s="143"/>
      <c r="L273" s="362"/>
      <c r="M273" s="366"/>
      <c r="N273" s="367"/>
      <c r="O273" s="367"/>
      <c r="P273" s="367"/>
      <c r="Q273" s="367"/>
      <c r="R273" s="367"/>
      <c r="S273" s="367"/>
      <c r="T273" s="368"/>
      <c r="AT273" s="364" t="s">
        <v>148</v>
      </c>
      <c r="AU273" s="364" t="s">
        <v>84</v>
      </c>
      <c r="AV273" s="361" t="s">
        <v>82</v>
      </c>
      <c r="AW273" s="361" t="s">
        <v>36</v>
      </c>
      <c r="AX273" s="361" t="s">
        <v>74</v>
      </c>
      <c r="AY273" s="364" t="s">
        <v>136</v>
      </c>
    </row>
    <row r="274" spans="1:65" s="369" customFormat="1" x14ac:dyDescent="0.2">
      <c r="B274" s="370"/>
      <c r="C274" s="422"/>
      <c r="D274" s="363" t="s">
        <v>148</v>
      </c>
      <c r="E274" s="371" t="s">
        <v>3</v>
      </c>
      <c r="F274" s="372" t="s">
        <v>368</v>
      </c>
      <c r="H274" s="373">
        <v>1.3640000000000001</v>
      </c>
      <c r="I274" s="151"/>
      <c r="L274" s="370"/>
      <c r="M274" s="374"/>
      <c r="N274" s="375"/>
      <c r="O274" s="375"/>
      <c r="P274" s="375"/>
      <c r="Q274" s="375"/>
      <c r="R274" s="375"/>
      <c r="S274" s="375"/>
      <c r="T274" s="376"/>
      <c r="AT274" s="371" t="s">
        <v>148</v>
      </c>
      <c r="AU274" s="371" t="s">
        <v>84</v>
      </c>
      <c r="AV274" s="369" t="s">
        <v>84</v>
      </c>
      <c r="AW274" s="369" t="s">
        <v>36</v>
      </c>
      <c r="AX274" s="369" t="s">
        <v>74</v>
      </c>
      <c r="AY274" s="371" t="s">
        <v>136</v>
      </c>
    </row>
    <row r="275" spans="1:65" s="377" customFormat="1" x14ac:dyDescent="0.2">
      <c r="B275" s="378"/>
      <c r="C275" s="423"/>
      <c r="D275" s="363" t="s">
        <v>148</v>
      </c>
      <c r="E275" s="379" t="s">
        <v>3</v>
      </c>
      <c r="F275" s="380" t="s">
        <v>152</v>
      </c>
      <c r="H275" s="381">
        <v>1.3640000000000001</v>
      </c>
      <c r="I275" s="159"/>
      <c r="L275" s="378"/>
      <c r="M275" s="382"/>
      <c r="N275" s="383"/>
      <c r="O275" s="383"/>
      <c r="P275" s="383"/>
      <c r="Q275" s="383"/>
      <c r="R275" s="383"/>
      <c r="S275" s="383"/>
      <c r="T275" s="384"/>
      <c r="AT275" s="379" t="s">
        <v>148</v>
      </c>
      <c r="AU275" s="379" t="s">
        <v>84</v>
      </c>
      <c r="AV275" s="377" t="s">
        <v>144</v>
      </c>
      <c r="AW275" s="377" t="s">
        <v>36</v>
      </c>
      <c r="AX275" s="377" t="s">
        <v>82</v>
      </c>
      <c r="AY275" s="379" t="s">
        <v>136</v>
      </c>
    </row>
    <row r="276" spans="1:65" s="274" customFormat="1" ht="24.2" customHeight="1" x14ac:dyDescent="0.2">
      <c r="A276" s="271"/>
      <c r="B276" s="272"/>
      <c r="C276" s="404" t="s">
        <v>369</v>
      </c>
      <c r="D276" s="343" t="s">
        <v>139</v>
      </c>
      <c r="E276" s="344" t="s">
        <v>370</v>
      </c>
      <c r="F276" s="345" t="s">
        <v>371</v>
      </c>
      <c r="G276" s="346" t="s">
        <v>142</v>
      </c>
      <c r="H276" s="347">
        <v>1.3640000000000001</v>
      </c>
      <c r="I276" s="131"/>
      <c r="J276" s="348">
        <f>ROUND(I276*H276,2)</f>
        <v>0</v>
      </c>
      <c r="K276" s="345" t="s">
        <v>143</v>
      </c>
      <c r="L276" s="272"/>
      <c r="M276" s="349" t="s">
        <v>3</v>
      </c>
      <c r="N276" s="350" t="s">
        <v>45</v>
      </c>
      <c r="O276" s="351"/>
      <c r="P276" s="352">
        <f>O276*H276</f>
        <v>0</v>
      </c>
      <c r="Q276" s="352">
        <v>1E-4</v>
      </c>
      <c r="R276" s="352">
        <f>Q276*H276</f>
        <v>1.3640000000000001E-4</v>
      </c>
      <c r="S276" s="352">
        <v>0</v>
      </c>
      <c r="T276" s="353">
        <f>S276*H276</f>
        <v>0</v>
      </c>
      <c r="U276" s="271"/>
      <c r="V276" s="271"/>
      <c r="W276" s="271"/>
      <c r="X276" s="271"/>
      <c r="Y276" s="271"/>
      <c r="Z276" s="271"/>
      <c r="AA276" s="271"/>
      <c r="AB276" s="271"/>
      <c r="AC276" s="271"/>
      <c r="AD276" s="271"/>
      <c r="AE276" s="271"/>
      <c r="AR276" s="354" t="s">
        <v>257</v>
      </c>
      <c r="AT276" s="354" t="s">
        <v>139</v>
      </c>
      <c r="AU276" s="354" t="s">
        <v>84</v>
      </c>
      <c r="AY276" s="264" t="s">
        <v>136</v>
      </c>
      <c r="BE276" s="355">
        <f>IF(N276="základní",J276,0)</f>
        <v>0</v>
      </c>
      <c r="BF276" s="355">
        <f>IF(N276="snížená",J276,0)</f>
        <v>0</v>
      </c>
      <c r="BG276" s="355">
        <f>IF(N276="zákl. přenesená",J276,0)</f>
        <v>0</v>
      </c>
      <c r="BH276" s="355">
        <f>IF(N276="sníž. přenesená",J276,0)</f>
        <v>0</v>
      </c>
      <c r="BI276" s="355">
        <f>IF(N276="nulová",J276,0)</f>
        <v>0</v>
      </c>
      <c r="BJ276" s="264" t="s">
        <v>82</v>
      </c>
      <c r="BK276" s="355">
        <f>ROUND(I276*H276,2)</f>
        <v>0</v>
      </c>
      <c r="BL276" s="264" t="s">
        <v>257</v>
      </c>
      <c r="BM276" s="354" t="s">
        <v>372</v>
      </c>
    </row>
    <row r="277" spans="1:65" s="274" customFormat="1" x14ac:dyDescent="0.2">
      <c r="A277" s="271"/>
      <c r="B277" s="272"/>
      <c r="C277" s="408"/>
      <c r="D277" s="356" t="s">
        <v>146</v>
      </c>
      <c r="E277" s="271"/>
      <c r="F277" s="357" t="s">
        <v>373</v>
      </c>
      <c r="G277" s="271"/>
      <c r="H277" s="271"/>
      <c r="I277" s="136"/>
      <c r="J277" s="271"/>
      <c r="K277" s="271"/>
      <c r="L277" s="272"/>
      <c r="M277" s="358"/>
      <c r="N277" s="359"/>
      <c r="O277" s="351"/>
      <c r="P277" s="351"/>
      <c r="Q277" s="351"/>
      <c r="R277" s="351"/>
      <c r="S277" s="351"/>
      <c r="T277" s="360"/>
      <c r="U277" s="271"/>
      <c r="V277" s="271"/>
      <c r="W277" s="271"/>
      <c r="X277" s="271"/>
      <c r="Y277" s="271"/>
      <c r="Z277" s="271"/>
      <c r="AA277" s="271"/>
      <c r="AB277" s="271"/>
      <c r="AC277" s="271"/>
      <c r="AD277" s="271"/>
      <c r="AE277" s="271"/>
      <c r="AT277" s="264" t="s">
        <v>146</v>
      </c>
      <c r="AU277" s="264" t="s">
        <v>84</v>
      </c>
    </row>
    <row r="278" spans="1:65" s="361" customFormat="1" x14ac:dyDescent="0.2">
      <c r="B278" s="362"/>
      <c r="C278" s="421"/>
      <c r="D278" s="363" t="s">
        <v>148</v>
      </c>
      <c r="E278" s="364" t="s">
        <v>3</v>
      </c>
      <c r="F278" s="365" t="s">
        <v>149</v>
      </c>
      <c r="H278" s="364" t="s">
        <v>3</v>
      </c>
      <c r="I278" s="143"/>
      <c r="L278" s="362"/>
      <c r="M278" s="366"/>
      <c r="N278" s="367"/>
      <c r="O278" s="367"/>
      <c r="P278" s="367"/>
      <c r="Q278" s="367"/>
      <c r="R278" s="367"/>
      <c r="S278" s="367"/>
      <c r="T278" s="368"/>
      <c r="AT278" s="364" t="s">
        <v>148</v>
      </c>
      <c r="AU278" s="364" t="s">
        <v>84</v>
      </c>
      <c r="AV278" s="361" t="s">
        <v>82</v>
      </c>
      <c r="AW278" s="361" t="s">
        <v>36</v>
      </c>
      <c r="AX278" s="361" t="s">
        <v>74</v>
      </c>
      <c r="AY278" s="364" t="s">
        <v>136</v>
      </c>
    </row>
    <row r="279" spans="1:65" s="369" customFormat="1" x14ac:dyDescent="0.2">
      <c r="B279" s="370"/>
      <c r="C279" s="422"/>
      <c r="D279" s="363" t="s">
        <v>148</v>
      </c>
      <c r="E279" s="371" t="s">
        <v>3</v>
      </c>
      <c r="F279" s="372" t="s">
        <v>368</v>
      </c>
      <c r="H279" s="373">
        <v>1.3640000000000001</v>
      </c>
      <c r="I279" s="151"/>
      <c r="L279" s="370"/>
      <c r="M279" s="374"/>
      <c r="N279" s="375"/>
      <c r="O279" s="375"/>
      <c r="P279" s="375"/>
      <c r="Q279" s="375"/>
      <c r="R279" s="375"/>
      <c r="S279" s="375"/>
      <c r="T279" s="376"/>
      <c r="AT279" s="371" t="s">
        <v>148</v>
      </c>
      <c r="AU279" s="371" t="s">
        <v>84</v>
      </c>
      <c r="AV279" s="369" t="s">
        <v>84</v>
      </c>
      <c r="AW279" s="369" t="s">
        <v>36</v>
      </c>
      <c r="AX279" s="369" t="s">
        <v>74</v>
      </c>
      <c r="AY279" s="371" t="s">
        <v>136</v>
      </c>
    </row>
    <row r="280" spans="1:65" s="377" customFormat="1" x14ac:dyDescent="0.2">
      <c r="B280" s="378"/>
      <c r="C280" s="423"/>
      <c r="D280" s="363" t="s">
        <v>148</v>
      </c>
      <c r="E280" s="379" t="s">
        <v>3</v>
      </c>
      <c r="F280" s="380" t="s">
        <v>152</v>
      </c>
      <c r="H280" s="381">
        <v>1.3640000000000001</v>
      </c>
      <c r="I280" s="159"/>
      <c r="L280" s="378"/>
      <c r="M280" s="382"/>
      <c r="N280" s="383"/>
      <c r="O280" s="383"/>
      <c r="P280" s="383"/>
      <c r="Q280" s="383"/>
      <c r="R280" s="383"/>
      <c r="S280" s="383"/>
      <c r="T280" s="384"/>
      <c r="AT280" s="379" t="s">
        <v>148</v>
      </c>
      <c r="AU280" s="379" t="s">
        <v>84</v>
      </c>
      <c r="AV280" s="377" t="s">
        <v>144</v>
      </c>
      <c r="AW280" s="377" t="s">
        <v>36</v>
      </c>
      <c r="AX280" s="377" t="s">
        <v>82</v>
      </c>
      <c r="AY280" s="379" t="s">
        <v>136</v>
      </c>
    </row>
    <row r="281" spans="1:65" s="274" customFormat="1" ht="24.2" customHeight="1" x14ac:dyDescent="0.2">
      <c r="A281" s="271"/>
      <c r="B281" s="272"/>
      <c r="C281" s="404" t="s">
        <v>374</v>
      </c>
      <c r="D281" s="343" t="s">
        <v>139</v>
      </c>
      <c r="E281" s="344" t="s">
        <v>375</v>
      </c>
      <c r="F281" s="345" t="s">
        <v>376</v>
      </c>
      <c r="G281" s="346" t="s">
        <v>142</v>
      </c>
      <c r="H281" s="347">
        <v>1.3640000000000001</v>
      </c>
      <c r="I281" s="131"/>
      <c r="J281" s="348">
        <f>ROUND(I281*H281,2)</f>
        <v>0</v>
      </c>
      <c r="K281" s="345" t="s">
        <v>143</v>
      </c>
      <c r="L281" s="272"/>
      <c r="M281" s="349" t="s">
        <v>3</v>
      </c>
      <c r="N281" s="350" t="s">
        <v>45</v>
      </c>
      <c r="O281" s="351"/>
      <c r="P281" s="352">
        <f>O281*H281</f>
        <v>0</v>
      </c>
      <c r="Q281" s="352">
        <v>6.9999999999999999E-4</v>
      </c>
      <c r="R281" s="352">
        <f>Q281*H281</f>
        <v>9.5480000000000011E-4</v>
      </c>
      <c r="S281" s="352">
        <v>0</v>
      </c>
      <c r="T281" s="353">
        <f>S281*H281</f>
        <v>0</v>
      </c>
      <c r="U281" s="271"/>
      <c r="V281" s="271"/>
      <c r="W281" s="271"/>
      <c r="X281" s="271"/>
      <c r="Y281" s="271"/>
      <c r="Z281" s="271"/>
      <c r="AA281" s="271"/>
      <c r="AB281" s="271"/>
      <c r="AC281" s="271"/>
      <c r="AD281" s="271"/>
      <c r="AE281" s="271"/>
      <c r="AR281" s="354" t="s">
        <v>257</v>
      </c>
      <c r="AT281" s="354" t="s">
        <v>139</v>
      </c>
      <c r="AU281" s="354" t="s">
        <v>84</v>
      </c>
      <c r="AY281" s="264" t="s">
        <v>136</v>
      </c>
      <c r="BE281" s="355">
        <f>IF(N281="základní",J281,0)</f>
        <v>0</v>
      </c>
      <c r="BF281" s="355">
        <f>IF(N281="snížená",J281,0)</f>
        <v>0</v>
      </c>
      <c r="BG281" s="355">
        <f>IF(N281="zákl. přenesená",J281,0)</f>
        <v>0</v>
      </c>
      <c r="BH281" s="355">
        <f>IF(N281="sníž. přenesená",J281,0)</f>
        <v>0</v>
      </c>
      <c r="BI281" s="355">
        <f>IF(N281="nulová",J281,0)</f>
        <v>0</v>
      </c>
      <c r="BJ281" s="264" t="s">
        <v>82</v>
      </c>
      <c r="BK281" s="355">
        <f>ROUND(I281*H281,2)</f>
        <v>0</v>
      </c>
      <c r="BL281" s="264" t="s">
        <v>257</v>
      </c>
      <c r="BM281" s="354" t="s">
        <v>377</v>
      </c>
    </row>
    <row r="282" spans="1:65" s="274" customFormat="1" x14ac:dyDescent="0.2">
      <c r="A282" s="271"/>
      <c r="B282" s="272"/>
      <c r="C282" s="408"/>
      <c r="D282" s="356" t="s">
        <v>146</v>
      </c>
      <c r="E282" s="271"/>
      <c r="F282" s="357" t="s">
        <v>378</v>
      </c>
      <c r="G282" s="271"/>
      <c r="H282" s="271"/>
      <c r="I282" s="136"/>
      <c r="J282" s="271"/>
      <c r="K282" s="271"/>
      <c r="L282" s="272"/>
      <c r="M282" s="358"/>
      <c r="N282" s="359"/>
      <c r="O282" s="351"/>
      <c r="P282" s="351"/>
      <c r="Q282" s="351"/>
      <c r="R282" s="351"/>
      <c r="S282" s="351"/>
      <c r="T282" s="360"/>
      <c r="U282" s="271"/>
      <c r="V282" s="271"/>
      <c r="W282" s="271"/>
      <c r="X282" s="271"/>
      <c r="Y282" s="271"/>
      <c r="Z282" s="271"/>
      <c r="AA282" s="271"/>
      <c r="AB282" s="271"/>
      <c r="AC282" s="271"/>
      <c r="AD282" s="271"/>
      <c r="AE282" s="271"/>
      <c r="AT282" s="264" t="s">
        <v>146</v>
      </c>
      <c r="AU282" s="264" t="s">
        <v>84</v>
      </c>
    </row>
    <row r="283" spans="1:65" s="361" customFormat="1" x14ac:dyDescent="0.2">
      <c r="B283" s="362"/>
      <c r="C283" s="421"/>
      <c r="D283" s="363" t="s">
        <v>148</v>
      </c>
      <c r="E283" s="364" t="s">
        <v>3</v>
      </c>
      <c r="F283" s="365" t="s">
        <v>149</v>
      </c>
      <c r="H283" s="364" t="s">
        <v>3</v>
      </c>
      <c r="I283" s="143"/>
      <c r="L283" s="362"/>
      <c r="M283" s="366"/>
      <c r="N283" s="367"/>
      <c r="O283" s="367"/>
      <c r="P283" s="367"/>
      <c r="Q283" s="367"/>
      <c r="R283" s="367"/>
      <c r="S283" s="367"/>
      <c r="T283" s="368"/>
      <c r="AT283" s="364" t="s">
        <v>148</v>
      </c>
      <c r="AU283" s="364" t="s">
        <v>84</v>
      </c>
      <c r="AV283" s="361" t="s">
        <v>82</v>
      </c>
      <c r="AW283" s="361" t="s">
        <v>36</v>
      </c>
      <c r="AX283" s="361" t="s">
        <v>74</v>
      </c>
      <c r="AY283" s="364" t="s">
        <v>136</v>
      </c>
    </row>
    <row r="284" spans="1:65" s="369" customFormat="1" x14ac:dyDescent="0.2">
      <c r="B284" s="370"/>
      <c r="C284" s="422"/>
      <c r="D284" s="363" t="s">
        <v>148</v>
      </c>
      <c r="E284" s="371" t="s">
        <v>3</v>
      </c>
      <c r="F284" s="372" t="s">
        <v>368</v>
      </c>
      <c r="H284" s="373">
        <v>1.3640000000000001</v>
      </c>
      <c r="I284" s="151"/>
      <c r="L284" s="370"/>
      <c r="M284" s="374"/>
      <c r="N284" s="375"/>
      <c r="O284" s="375"/>
      <c r="P284" s="375"/>
      <c r="Q284" s="375"/>
      <c r="R284" s="375"/>
      <c r="S284" s="375"/>
      <c r="T284" s="376"/>
      <c r="AT284" s="371" t="s">
        <v>148</v>
      </c>
      <c r="AU284" s="371" t="s">
        <v>84</v>
      </c>
      <c r="AV284" s="369" t="s">
        <v>84</v>
      </c>
      <c r="AW284" s="369" t="s">
        <v>36</v>
      </c>
      <c r="AX284" s="369" t="s">
        <v>74</v>
      </c>
      <c r="AY284" s="371" t="s">
        <v>136</v>
      </c>
    </row>
    <row r="285" spans="1:65" s="377" customFormat="1" x14ac:dyDescent="0.2">
      <c r="B285" s="378"/>
      <c r="C285" s="423"/>
      <c r="D285" s="363" t="s">
        <v>148</v>
      </c>
      <c r="E285" s="379" t="s">
        <v>3</v>
      </c>
      <c r="F285" s="380" t="s">
        <v>152</v>
      </c>
      <c r="H285" s="381">
        <v>1.3640000000000001</v>
      </c>
      <c r="I285" s="159"/>
      <c r="L285" s="378"/>
      <c r="M285" s="382"/>
      <c r="N285" s="383"/>
      <c r="O285" s="383"/>
      <c r="P285" s="383"/>
      <c r="Q285" s="383"/>
      <c r="R285" s="383"/>
      <c r="S285" s="383"/>
      <c r="T285" s="384"/>
      <c r="AT285" s="379" t="s">
        <v>148</v>
      </c>
      <c r="AU285" s="379" t="s">
        <v>84</v>
      </c>
      <c r="AV285" s="377" t="s">
        <v>144</v>
      </c>
      <c r="AW285" s="377" t="s">
        <v>36</v>
      </c>
      <c r="AX285" s="377" t="s">
        <v>82</v>
      </c>
      <c r="AY285" s="379" t="s">
        <v>136</v>
      </c>
    </row>
    <row r="286" spans="1:65" s="274" customFormat="1" ht="24.2" customHeight="1" x14ac:dyDescent="0.2">
      <c r="A286" s="271"/>
      <c r="B286" s="272"/>
      <c r="C286" s="404" t="s">
        <v>379</v>
      </c>
      <c r="D286" s="343" t="s">
        <v>139</v>
      </c>
      <c r="E286" s="344" t="s">
        <v>380</v>
      </c>
      <c r="F286" s="345" t="s">
        <v>381</v>
      </c>
      <c r="G286" s="346" t="s">
        <v>142</v>
      </c>
      <c r="H286" s="347">
        <v>68.2</v>
      </c>
      <c r="I286" s="131"/>
      <c r="J286" s="348">
        <f>ROUND(I286*H286,2)</f>
        <v>0</v>
      </c>
      <c r="K286" s="345" t="s">
        <v>143</v>
      </c>
      <c r="L286" s="272"/>
      <c r="M286" s="349" t="s">
        <v>3</v>
      </c>
      <c r="N286" s="350" t="s">
        <v>45</v>
      </c>
      <c r="O286" s="351"/>
      <c r="P286" s="352">
        <f>O286*H286</f>
        <v>0</v>
      </c>
      <c r="Q286" s="352">
        <v>1.2200000000000001E-2</v>
      </c>
      <c r="R286" s="352">
        <f>Q286*H286</f>
        <v>0.83204000000000011</v>
      </c>
      <c r="S286" s="352">
        <v>0</v>
      </c>
      <c r="T286" s="353">
        <f>S286*H286</f>
        <v>0</v>
      </c>
      <c r="U286" s="271"/>
      <c r="V286" s="271"/>
      <c r="W286" s="271"/>
      <c r="X286" s="271"/>
      <c r="Y286" s="271"/>
      <c r="Z286" s="271"/>
      <c r="AA286" s="271"/>
      <c r="AB286" s="271"/>
      <c r="AC286" s="271"/>
      <c r="AD286" s="271"/>
      <c r="AE286" s="271"/>
      <c r="AR286" s="354" t="s">
        <v>257</v>
      </c>
      <c r="AT286" s="354" t="s">
        <v>139</v>
      </c>
      <c r="AU286" s="354" t="s">
        <v>84</v>
      </c>
      <c r="AY286" s="264" t="s">
        <v>136</v>
      </c>
      <c r="BE286" s="355">
        <f>IF(N286="základní",J286,0)</f>
        <v>0</v>
      </c>
      <c r="BF286" s="355">
        <f>IF(N286="snížená",J286,0)</f>
        <v>0</v>
      </c>
      <c r="BG286" s="355">
        <f>IF(N286="zákl. přenesená",J286,0)</f>
        <v>0</v>
      </c>
      <c r="BH286" s="355">
        <f>IF(N286="sníž. přenesená",J286,0)</f>
        <v>0</v>
      </c>
      <c r="BI286" s="355">
        <f>IF(N286="nulová",J286,0)</f>
        <v>0</v>
      </c>
      <c r="BJ286" s="264" t="s">
        <v>82</v>
      </c>
      <c r="BK286" s="355">
        <f>ROUND(I286*H286,2)</f>
        <v>0</v>
      </c>
      <c r="BL286" s="264" t="s">
        <v>257</v>
      </c>
      <c r="BM286" s="354" t="s">
        <v>382</v>
      </c>
    </row>
    <row r="287" spans="1:65" s="274" customFormat="1" x14ac:dyDescent="0.2">
      <c r="A287" s="271"/>
      <c r="B287" s="272"/>
      <c r="C287" s="408"/>
      <c r="D287" s="356" t="s">
        <v>146</v>
      </c>
      <c r="E287" s="271"/>
      <c r="F287" s="357" t="s">
        <v>383</v>
      </c>
      <c r="G287" s="271"/>
      <c r="H287" s="271"/>
      <c r="I287" s="136"/>
      <c r="J287" s="271"/>
      <c r="K287" s="271"/>
      <c r="L287" s="272"/>
      <c r="M287" s="358"/>
      <c r="N287" s="359"/>
      <c r="O287" s="351"/>
      <c r="P287" s="351"/>
      <c r="Q287" s="351"/>
      <c r="R287" s="351"/>
      <c r="S287" s="351"/>
      <c r="T287" s="360"/>
      <c r="U287" s="271"/>
      <c r="V287" s="271"/>
      <c r="W287" s="271"/>
      <c r="X287" s="271"/>
      <c r="Y287" s="271"/>
      <c r="Z287" s="271"/>
      <c r="AA287" s="271"/>
      <c r="AB287" s="271"/>
      <c r="AC287" s="271"/>
      <c r="AD287" s="271"/>
      <c r="AE287" s="271"/>
      <c r="AT287" s="264" t="s">
        <v>146</v>
      </c>
      <c r="AU287" s="264" t="s">
        <v>84</v>
      </c>
    </row>
    <row r="288" spans="1:65" s="361" customFormat="1" x14ac:dyDescent="0.2">
      <c r="B288" s="362"/>
      <c r="C288" s="421"/>
      <c r="D288" s="363" t="s">
        <v>148</v>
      </c>
      <c r="E288" s="364" t="s">
        <v>3</v>
      </c>
      <c r="F288" s="365" t="s">
        <v>384</v>
      </c>
      <c r="H288" s="364" t="s">
        <v>3</v>
      </c>
      <c r="I288" s="143"/>
      <c r="L288" s="362"/>
      <c r="M288" s="366"/>
      <c r="N288" s="367"/>
      <c r="O288" s="367"/>
      <c r="P288" s="367"/>
      <c r="Q288" s="367"/>
      <c r="R288" s="367"/>
      <c r="S288" s="367"/>
      <c r="T288" s="368"/>
      <c r="AT288" s="364" t="s">
        <v>148</v>
      </c>
      <c r="AU288" s="364" t="s">
        <v>84</v>
      </c>
      <c r="AV288" s="361" t="s">
        <v>82</v>
      </c>
      <c r="AW288" s="361" t="s">
        <v>36</v>
      </c>
      <c r="AX288" s="361" t="s">
        <v>74</v>
      </c>
      <c r="AY288" s="364" t="s">
        <v>136</v>
      </c>
    </row>
    <row r="289" spans="1:65" s="369" customFormat="1" x14ac:dyDescent="0.2">
      <c r="B289" s="370"/>
      <c r="C289" s="422"/>
      <c r="D289" s="363" t="s">
        <v>148</v>
      </c>
      <c r="E289" s="371" t="s">
        <v>3</v>
      </c>
      <c r="F289" s="372" t="s">
        <v>385</v>
      </c>
      <c r="H289" s="373">
        <v>68.2</v>
      </c>
      <c r="I289" s="151"/>
      <c r="L289" s="370"/>
      <c r="M289" s="374"/>
      <c r="N289" s="375"/>
      <c r="O289" s="375"/>
      <c r="P289" s="375"/>
      <c r="Q289" s="375"/>
      <c r="R289" s="375"/>
      <c r="S289" s="375"/>
      <c r="T289" s="376"/>
      <c r="AT289" s="371" t="s">
        <v>148</v>
      </c>
      <c r="AU289" s="371" t="s">
        <v>84</v>
      </c>
      <c r="AV289" s="369" t="s">
        <v>84</v>
      </c>
      <c r="AW289" s="369" t="s">
        <v>36</v>
      </c>
      <c r="AX289" s="369" t="s">
        <v>74</v>
      </c>
      <c r="AY289" s="371" t="s">
        <v>136</v>
      </c>
    </row>
    <row r="290" spans="1:65" s="377" customFormat="1" x14ac:dyDescent="0.2">
      <c r="B290" s="378"/>
      <c r="C290" s="423"/>
      <c r="D290" s="363" t="s">
        <v>148</v>
      </c>
      <c r="E290" s="379" t="s">
        <v>3</v>
      </c>
      <c r="F290" s="380" t="s">
        <v>152</v>
      </c>
      <c r="H290" s="381">
        <v>68.2</v>
      </c>
      <c r="I290" s="159"/>
      <c r="L290" s="378"/>
      <c r="M290" s="382"/>
      <c r="N290" s="383"/>
      <c r="O290" s="383"/>
      <c r="P290" s="383"/>
      <c r="Q290" s="383"/>
      <c r="R290" s="383"/>
      <c r="S290" s="383"/>
      <c r="T290" s="384"/>
      <c r="AT290" s="379" t="s">
        <v>148</v>
      </c>
      <c r="AU290" s="379" t="s">
        <v>84</v>
      </c>
      <c r="AV290" s="377" t="s">
        <v>144</v>
      </c>
      <c r="AW290" s="377" t="s">
        <v>36</v>
      </c>
      <c r="AX290" s="377" t="s">
        <v>82</v>
      </c>
      <c r="AY290" s="379" t="s">
        <v>136</v>
      </c>
    </row>
    <row r="291" spans="1:65" s="274" customFormat="1" ht="24.2" customHeight="1" x14ac:dyDescent="0.2">
      <c r="A291" s="271"/>
      <c r="B291" s="272"/>
      <c r="C291" s="404" t="s">
        <v>386</v>
      </c>
      <c r="D291" s="343" t="s">
        <v>139</v>
      </c>
      <c r="E291" s="344" t="s">
        <v>387</v>
      </c>
      <c r="F291" s="345" t="s">
        <v>388</v>
      </c>
      <c r="G291" s="346" t="s">
        <v>142</v>
      </c>
      <c r="H291" s="347">
        <v>68.2</v>
      </c>
      <c r="I291" s="131"/>
      <c r="J291" s="348">
        <f>ROUND(I291*H291,2)</f>
        <v>0</v>
      </c>
      <c r="K291" s="345" t="s">
        <v>143</v>
      </c>
      <c r="L291" s="272"/>
      <c r="M291" s="349" t="s">
        <v>3</v>
      </c>
      <c r="N291" s="350" t="s">
        <v>45</v>
      </c>
      <c r="O291" s="351"/>
      <c r="P291" s="352">
        <f>O291*H291</f>
        <v>0</v>
      </c>
      <c r="Q291" s="352">
        <v>1E-4</v>
      </c>
      <c r="R291" s="352">
        <f>Q291*H291</f>
        <v>6.8200000000000005E-3</v>
      </c>
      <c r="S291" s="352">
        <v>0</v>
      </c>
      <c r="T291" s="353">
        <f>S291*H291</f>
        <v>0</v>
      </c>
      <c r="U291" s="271"/>
      <c r="V291" s="271"/>
      <c r="W291" s="271"/>
      <c r="X291" s="271"/>
      <c r="Y291" s="271"/>
      <c r="Z291" s="271"/>
      <c r="AA291" s="271"/>
      <c r="AB291" s="271"/>
      <c r="AC291" s="271"/>
      <c r="AD291" s="271"/>
      <c r="AE291" s="271"/>
      <c r="AR291" s="354" t="s">
        <v>257</v>
      </c>
      <c r="AT291" s="354" t="s">
        <v>139</v>
      </c>
      <c r="AU291" s="354" t="s">
        <v>84</v>
      </c>
      <c r="AY291" s="264" t="s">
        <v>136</v>
      </c>
      <c r="BE291" s="355">
        <f>IF(N291="základní",J291,0)</f>
        <v>0</v>
      </c>
      <c r="BF291" s="355">
        <f>IF(N291="snížená",J291,0)</f>
        <v>0</v>
      </c>
      <c r="BG291" s="355">
        <f>IF(N291="zákl. přenesená",J291,0)</f>
        <v>0</v>
      </c>
      <c r="BH291" s="355">
        <f>IF(N291="sníž. přenesená",J291,0)</f>
        <v>0</v>
      </c>
      <c r="BI291" s="355">
        <f>IF(N291="nulová",J291,0)</f>
        <v>0</v>
      </c>
      <c r="BJ291" s="264" t="s">
        <v>82</v>
      </c>
      <c r="BK291" s="355">
        <f>ROUND(I291*H291,2)</f>
        <v>0</v>
      </c>
      <c r="BL291" s="264" t="s">
        <v>257</v>
      </c>
      <c r="BM291" s="354" t="s">
        <v>389</v>
      </c>
    </row>
    <row r="292" spans="1:65" s="274" customFormat="1" x14ac:dyDescent="0.2">
      <c r="A292" s="271"/>
      <c r="B292" s="272"/>
      <c r="C292" s="408"/>
      <c r="D292" s="356" t="s">
        <v>146</v>
      </c>
      <c r="E292" s="271"/>
      <c r="F292" s="357" t="s">
        <v>390</v>
      </c>
      <c r="G292" s="271"/>
      <c r="H292" s="271"/>
      <c r="I292" s="136"/>
      <c r="J292" s="271"/>
      <c r="K292" s="271"/>
      <c r="L292" s="272"/>
      <c r="M292" s="358"/>
      <c r="N292" s="359"/>
      <c r="O292" s="351"/>
      <c r="P292" s="351"/>
      <c r="Q292" s="351"/>
      <c r="R292" s="351"/>
      <c r="S292" s="351"/>
      <c r="T292" s="360"/>
      <c r="U292" s="271"/>
      <c r="V292" s="271"/>
      <c r="W292" s="271"/>
      <c r="X292" s="271"/>
      <c r="Y292" s="271"/>
      <c r="Z292" s="271"/>
      <c r="AA292" s="271"/>
      <c r="AB292" s="271"/>
      <c r="AC292" s="271"/>
      <c r="AD292" s="271"/>
      <c r="AE292" s="271"/>
      <c r="AT292" s="264" t="s">
        <v>146</v>
      </c>
      <c r="AU292" s="264" t="s">
        <v>84</v>
      </c>
    </row>
    <row r="293" spans="1:65" s="361" customFormat="1" x14ac:dyDescent="0.2">
      <c r="B293" s="362"/>
      <c r="C293" s="421"/>
      <c r="D293" s="363" t="s">
        <v>148</v>
      </c>
      <c r="E293" s="364" t="s">
        <v>3</v>
      </c>
      <c r="F293" s="365" t="s">
        <v>384</v>
      </c>
      <c r="H293" s="364" t="s">
        <v>3</v>
      </c>
      <c r="I293" s="143"/>
      <c r="L293" s="362"/>
      <c r="M293" s="366"/>
      <c r="N293" s="367"/>
      <c r="O293" s="367"/>
      <c r="P293" s="367"/>
      <c r="Q293" s="367"/>
      <c r="R293" s="367"/>
      <c r="S293" s="367"/>
      <c r="T293" s="368"/>
      <c r="AT293" s="364" t="s">
        <v>148</v>
      </c>
      <c r="AU293" s="364" t="s">
        <v>84</v>
      </c>
      <c r="AV293" s="361" t="s">
        <v>82</v>
      </c>
      <c r="AW293" s="361" t="s">
        <v>36</v>
      </c>
      <c r="AX293" s="361" t="s">
        <v>74</v>
      </c>
      <c r="AY293" s="364" t="s">
        <v>136</v>
      </c>
    </row>
    <row r="294" spans="1:65" s="369" customFormat="1" x14ac:dyDescent="0.2">
      <c r="B294" s="370"/>
      <c r="C294" s="422"/>
      <c r="D294" s="363" t="s">
        <v>148</v>
      </c>
      <c r="E294" s="371" t="s">
        <v>3</v>
      </c>
      <c r="F294" s="372" t="s">
        <v>385</v>
      </c>
      <c r="H294" s="373">
        <v>68.2</v>
      </c>
      <c r="I294" s="151"/>
      <c r="L294" s="370"/>
      <c r="M294" s="374"/>
      <c r="N294" s="375"/>
      <c r="O294" s="375"/>
      <c r="P294" s="375"/>
      <c r="Q294" s="375"/>
      <c r="R294" s="375"/>
      <c r="S294" s="375"/>
      <c r="T294" s="376"/>
      <c r="AT294" s="371" t="s">
        <v>148</v>
      </c>
      <c r="AU294" s="371" t="s">
        <v>84</v>
      </c>
      <c r="AV294" s="369" t="s">
        <v>84</v>
      </c>
      <c r="AW294" s="369" t="s">
        <v>36</v>
      </c>
      <c r="AX294" s="369" t="s">
        <v>74</v>
      </c>
      <c r="AY294" s="371" t="s">
        <v>136</v>
      </c>
    </row>
    <row r="295" spans="1:65" s="377" customFormat="1" x14ac:dyDescent="0.2">
      <c r="B295" s="378"/>
      <c r="C295" s="423"/>
      <c r="D295" s="363" t="s">
        <v>148</v>
      </c>
      <c r="E295" s="379" t="s">
        <v>3</v>
      </c>
      <c r="F295" s="380" t="s">
        <v>152</v>
      </c>
      <c r="H295" s="381">
        <v>68.2</v>
      </c>
      <c r="I295" s="159"/>
      <c r="L295" s="378"/>
      <c r="M295" s="382"/>
      <c r="N295" s="383"/>
      <c r="O295" s="383"/>
      <c r="P295" s="383"/>
      <c r="Q295" s="383"/>
      <c r="R295" s="383"/>
      <c r="S295" s="383"/>
      <c r="T295" s="384"/>
      <c r="AT295" s="379" t="s">
        <v>148</v>
      </c>
      <c r="AU295" s="379" t="s">
        <v>84</v>
      </c>
      <c r="AV295" s="377" t="s">
        <v>144</v>
      </c>
      <c r="AW295" s="377" t="s">
        <v>36</v>
      </c>
      <c r="AX295" s="377" t="s">
        <v>82</v>
      </c>
      <c r="AY295" s="379" t="s">
        <v>136</v>
      </c>
    </row>
    <row r="296" spans="1:65" s="274" customFormat="1" ht="21.75" customHeight="1" x14ac:dyDescent="0.2">
      <c r="A296" s="271"/>
      <c r="B296" s="272"/>
      <c r="C296" s="404" t="s">
        <v>391</v>
      </c>
      <c r="D296" s="343" t="s">
        <v>139</v>
      </c>
      <c r="E296" s="344" t="s">
        <v>392</v>
      </c>
      <c r="F296" s="345" t="s">
        <v>393</v>
      </c>
      <c r="G296" s="346" t="s">
        <v>142</v>
      </c>
      <c r="H296" s="347">
        <v>68.2</v>
      </c>
      <c r="I296" s="131"/>
      <c r="J296" s="348">
        <f>ROUND(I296*H296,2)</f>
        <v>0</v>
      </c>
      <c r="K296" s="345" t="s">
        <v>143</v>
      </c>
      <c r="L296" s="272"/>
      <c r="M296" s="349" t="s">
        <v>3</v>
      </c>
      <c r="N296" s="350" t="s">
        <v>45</v>
      </c>
      <c r="O296" s="351"/>
      <c r="P296" s="352">
        <f>O296*H296</f>
        <v>0</v>
      </c>
      <c r="Q296" s="352">
        <v>6.9999999999999999E-4</v>
      </c>
      <c r="R296" s="352">
        <f>Q296*H296</f>
        <v>4.7740000000000005E-2</v>
      </c>
      <c r="S296" s="352">
        <v>0</v>
      </c>
      <c r="T296" s="353">
        <f>S296*H296</f>
        <v>0</v>
      </c>
      <c r="U296" s="271"/>
      <c r="V296" s="271"/>
      <c r="W296" s="271"/>
      <c r="X296" s="271"/>
      <c r="Y296" s="271"/>
      <c r="Z296" s="271"/>
      <c r="AA296" s="271"/>
      <c r="AB296" s="271"/>
      <c r="AC296" s="271"/>
      <c r="AD296" s="271"/>
      <c r="AE296" s="271"/>
      <c r="AR296" s="354" t="s">
        <v>257</v>
      </c>
      <c r="AT296" s="354" t="s">
        <v>139</v>
      </c>
      <c r="AU296" s="354" t="s">
        <v>84</v>
      </c>
      <c r="AY296" s="264" t="s">
        <v>136</v>
      </c>
      <c r="BE296" s="355">
        <f>IF(N296="základní",J296,0)</f>
        <v>0</v>
      </c>
      <c r="BF296" s="355">
        <f>IF(N296="snížená",J296,0)</f>
        <v>0</v>
      </c>
      <c r="BG296" s="355">
        <f>IF(N296="zákl. přenesená",J296,0)</f>
        <v>0</v>
      </c>
      <c r="BH296" s="355">
        <f>IF(N296="sníž. přenesená",J296,0)</f>
        <v>0</v>
      </c>
      <c r="BI296" s="355">
        <f>IF(N296="nulová",J296,0)</f>
        <v>0</v>
      </c>
      <c r="BJ296" s="264" t="s">
        <v>82</v>
      </c>
      <c r="BK296" s="355">
        <f>ROUND(I296*H296,2)</f>
        <v>0</v>
      </c>
      <c r="BL296" s="264" t="s">
        <v>257</v>
      </c>
      <c r="BM296" s="354" t="s">
        <v>394</v>
      </c>
    </row>
    <row r="297" spans="1:65" s="274" customFormat="1" x14ac:dyDescent="0.2">
      <c r="A297" s="271"/>
      <c r="B297" s="272"/>
      <c r="C297" s="408"/>
      <c r="D297" s="356" t="s">
        <v>146</v>
      </c>
      <c r="E297" s="271"/>
      <c r="F297" s="357" t="s">
        <v>395</v>
      </c>
      <c r="G297" s="271"/>
      <c r="H297" s="271"/>
      <c r="I297" s="136"/>
      <c r="J297" s="271"/>
      <c r="K297" s="271"/>
      <c r="L297" s="272"/>
      <c r="M297" s="358"/>
      <c r="N297" s="359"/>
      <c r="O297" s="351"/>
      <c r="P297" s="351"/>
      <c r="Q297" s="351"/>
      <c r="R297" s="351"/>
      <c r="S297" s="351"/>
      <c r="T297" s="360"/>
      <c r="U297" s="271"/>
      <c r="V297" s="271"/>
      <c r="W297" s="271"/>
      <c r="X297" s="271"/>
      <c r="Y297" s="271"/>
      <c r="Z297" s="271"/>
      <c r="AA297" s="271"/>
      <c r="AB297" s="271"/>
      <c r="AC297" s="271"/>
      <c r="AD297" s="271"/>
      <c r="AE297" s="271"/>
      <c r="AT297" s="264" t="s">
        <v>146</v>
      </c>
      <c r="AU297" s="264" t="s">
        <v>84</v>
      </c>
    </row>
    <row r="298" spans="1:65" s="361" customFormat="1" x14ac:dyDescent="0.2">
      <c r="B298" s="362"/>
      <c r="C298" s="421"/>
      <c r="D298" s="363" t="s">
        <v>148</v>
      </c>
      <c r="E298" s="364" t="s">
        <v>3</v>
      </c>
      <c r="F298" s="365" t="s">
        <v>384</v>
      </c>
      <c r="H298" s="364" t="s">
        <v>3</v>
      </c>
      <c r="I298" s="143"/>
      <c r="L298" s="362"/>
      <c r="M298" s="366"/>
      <c r="N298" s="367"/>
      <c r="O298" s="367"/>
      <c r="P298" s="367"/>
      <c r="Q298" s="367"/>
      <c r="R298" s="367"/>
      <c r="S298" s="367"/>
      <c r="T298" s="368"/>
      <c r="AT298" s="364" t="s">
        <v>148</v>
      </c>
      <c r="AU298" s="364" t="s">
        <v>84</v>
      </c>
      <c r="AV298" s="361" t="s">
        <v>82</v>
      </c>
      <c r="AW298" s="361" t="s">
        <v>36</v>
      </c>
      <c r="AX298" s="361" t="s">
        <v>74</v>
      </c>
      <c r="AY298" s="364" t="s">
        <v>136</v>
      </c>
    </row>
    <row r="299" spans="1:65" s="369" customFormat="1" x14ac:dyDescent="0.2">
      <c r="B299" s="370"/>
      <c r="C299" s="422"/>
      <c r="D299" s="363" t="s">
        <v>148</v>
      </c>
      <c r="E299" s="371" t="s">
        <v>3</v>
      </c>
      <c r="F299" s="372" t="s">
        <v>385</v>
      </c>
      <c r="H299" s="373">
        <v>68.2</v>
      </c>
      <c r="I299" s="151"/>
      <c r="L299" s="370"/>
      <c r="M299" s="374"/>
      <c r="N299" s="375"/>
      <c r="O299" s="375"/>
      <c r="P299" s="375"/>
      <c r="Q299" s="375"/>
      <c r="R299" s="375"/>
      <c r="S299" s="375"/>
      <c r="T299" s="376"/>
      <c r="AT299" s="371" t="s">
        <v>148</v>
      </c>
      <c r="AU299" s="371" t="s">
        <v>84</v>
      </c>
      <c r="AV299" s="369" t="s">
        <v>84</v>
      </c>
      <c r="AW299" s="369" t="s">
        <v>36</v>
      </c>
      <c r="AX299" s="369" t="s">
        <v>74</v>
      </c>
      <c r="AY299" s="371" t="s">
        <v>136</v>
      </c>
    </row>
    <row r="300" spans="1:65" s="377" customFormat="1" x14ac:dyDescent="0.2">
      <c r="B300" s="378"/>
      <c r="C300" s="423"/>
      <c r="D300" s="363" t="s">
        <v>148</v>
      </c>
      <c r="E300" s="379" t="s">
        <v>3</v>
      </c>
      <c r="F300" s="380" t="s">
        <v>152</v>
      </c>
      <c r="H300" s="381">
        <v>68.2</v>
      </c>
      <c r="I300" s="159"/>
      <c r="L300" s="378"/>
      <c r="M300" s="382"/>
      <c r="N300" s="383"/>
      <c r="O300" s="383"/>
      <c r="P300" s="383"/>
      <c r="Q300" s="383"/>
      <c r="R300" s="383"/>
      <c r="S300" s="383"/>
      <c r="T300" s="384"/>
      <c r="AT300" s="379" t="s">
        <v>148</v>
      </c>
      <c r="AU300" s="379" t="s">
        <v>84</v>
      </c>
      <c r="AV300" s="377" t="s">
        <v>144</v>
      </c>
      <c r="AW300" s="377" t="s">
        <v>36</v>
      </c>
      <c r="AX300" s="377" t="s">
        <v>82</v>
      </c>
      <c r="AY300" s="379" t="s">
        <v>136</v>
      </c>
    </row>
    <row r="301" spans="1:65" s="274" customFormat="1" ht="24.2" customHeight="1" x14ac:dyDescent="0.2">
      <c r="A301" s="271"/>
      <c r="B301" s="272"/>
      <c r="C301" s="404" t="s">
        <v>396</v>
      </c>
      <c r="D301" s="343" t="s">
        <v>139</v>
      </c>
      <c r="E301" s="344" t="s">
        <v>397</v>
      </c>
      <c r="F301" s="345" t="s">
        <v>398</v>
      </c>
      <c r="G301" s="346" t="s">
        <v>142</v>
      </c>
      <c r="H301" s="347">
        <v>59.3</v>
      </c>
      <c r="I301" s="131"/>
      <c r="J301" s="348">
        <f>ROUND(I301*H301,2)</f>
        <v>0</v>
      </c>
      <c r="K301" s="345" t="s">
        <v>143</v>
      </c>
      <c r="L301" s="272"/>
      <c r="M301" s="349" t="s">
        <v>3</v>
      </c>
      <c r="N301" s="350" t="s">
        <v>45</v>
      </c>
      <c r="O301" s="351"/>
      <c r="P301" s="352">
        <f>O301*H301</f>
        <v>0</v>
      </c>
      <c r="Q301" s="352">
        <v>0</v>
      </c>
      <c r="R301" s="352">
        <f>Q301*H301</f>
        <v>0</v>
      </c>
      <c r="S301" s="352">
        <v>1.721E-2</v>
      </c>
      <c r="T301" s="353">
        <f>S301*H301</f>
        <v>1.0205529999999998</v>
      </c>
      <c r="U301" s="271"/>
      <c r="V301" s="271"/>
      <c r="W301" s="271"/>
      <c r="X301" s="271"/>
      <c r="Y301" s="271"/>
      <c r="Z301" s="271"/>
      <c r="AA301" s="271"/>
      <c r="AB301" s="271"/>
      <c r="AC301" s="271"/>
      <c r="AD301" s="271"/>
      <c r="AE301" s="271"/>
      <c r="AR301" s="354" t="s">
        <v>257</v>
      </c>
      <c r="AT301" s="354" t="s">
        <v>139</v>
      </c>
      <c r="AU301" s="354" t="s">
        <v>84</v>
      </c>
      <c r="AY301" s="264" t="s">
        <v>136</v>
      </c>
      <c r="BE301" s="355">
        <f>IF(N301="základní",J301,0)</f>
        <v>0</v>
      </c>
      <c r="BF301" s="355">
        <f>IF(N301="snížená",J301,0)</f>
        <v>0</v>
      </c>
      <c r="BG301" s="355">
        <f>IF(N301="zákl. přenesená",J301,0)</f>
        <v>0</v>
      </c>
      <c r="BH301" s="355">
        <f>IF(N301="sníž. přenesená",J301,0)</f>
        <v>0</v>
      </c>
      <c r="BI301" s="355">
        <f>IF(N301="nulová",J301,0)</f>
        <v>0</v>
      </c>
      <c r="BJ301" s="264" t="s">
        <v>82</v>
      </c>
      <c r="BK301" s="355">
        <f>ROUND(I301*H301,2)</f>
        <v>0</v>
      </c>
      <c r="BL301" s="264" t="s">
        <v>257</v>
      </c>
      <c r="BM301" s="354" t="s">
        <v>399</v>
      </c>
    </row>
    <row r="302" spans="1:65" s="274" customFormat="1" x14ac:dyDescent="0.2">
      <c r="A302" s="271"/>
      <c r="B302" s="272"/>
      <c r="C302" s="408"/>
      <c r="D302" s="356" t="s">
        <v>146</v>
      </c>
      <c r="E302" s="271"/>
      <c r="F302" s="357" t="s">
        <v>400</v>
      </c>
      <c r="G302" s="271"/>
      <c r="H302" s="271"/>
      <c r="I302" s="136"/>
      <c r="J302" s="271"/>
      <c r="K302" s="271"/>
      <c r="L302" s="272"/>
      <c r="M302" s="358"/>
      <c r="N302" s="359"/>
      <c r="O302" s="351"/>
      <c r="P302" s="351"/>
      <c r="Q302" s="351"/>
      <c r="R302" s="351"/>
      <c r="S302" s="351"/>
      <c r="T302" s="360"/>
      <c r="U302" s="271"/>
      <c r="V302" s="271"/>
      <c r="W302" s="271"/>
      <c r="X302" s="271"/>
      <c r="Y302" s="271"/>
      <c r="Z302" s="271"/>
      <c r="AA302" s="271"/>
      <c r="AB302" s="271"/>
      <c r="AC302" s="271"/>
      <c r="AD302" s="271"/>
      <c r="AE302" s="271"/>
      <c r="AT302" s="264" t="s">
        <v>146</v>
      </c>
      <c r="AU302" s="264" t="s">
        <v>84</v>
      </c>
    </row>
    <row r="303" spans="1:65" s="361" customFormat="1" x14ac:dyDescent="0.2">
      <c r="B303" s="362"/>
      <c r="C303" s="421"/>
      <c r="D303" s="363" t="s">
        <v>148</v>
      </c>
      <c r="E303" s="364" t="s">
        <v>3</v>
      </c>
      <c r="F303" s="365" t="s">
        <v>384</v>
      </c>
      <c r="H303" s="364" t="s">
        <v>3</v>
      </c>
      <c r="I303" s="143"/>
      <c r="L303" s="362"/>
      <c r="M303" s="366"/>
      <c r="N303" s="367"/>
      <c r="O303" s="367"/>
      <c r="P303" s="367"/>
      <c r="Q303" s="367"/>
      <c r="R303" s="367"/>
      <c r="S303" s="367"/>
      <c r="T303" s="368"/>
      <c r="AT303" s="364" t="s">
        <v>148</v>
      </c>
      <c r="AU303" s="364" t="s">
        <v>84</v>
      </c>
      <c r="AV303" s="361" t="s">
        <v>82</v>
      </c>
      <c r="AW303" s="361" t="s">
        <v>36</v>
      </c>
      <c r="AX303" s="361" t="s">
        <v>74</v>
      </c>
      <c r="AY303" s="364" t="s">
        <v>136</v>
      </c>
    </row>
    <row r="304" spans="1:65" s="369" customFormat="1" x14ac:dyDescent="0.2">
      <c r="B304" s="370"/>
      <c r="C304" s="422"/>
      <c r="D304" s="363" t="s">
        <v>148</v>
      </c>
      <c r="E304" s="371" t="s">
        <v>3</v>
      </c>
      <c r="F304" s="372" t="s">
        <v>401</v>
      </c>
      <c r="H304" s="373">
        <v>59.3</v>
      </c>
      <c r="I304" s="151"/>
      <c r="L304" s="370"/>
      <c r="M304" s="374"/>
      <c r="N304" s="375"/>
      <c r="O304" s="375"/>
      <c r="P304" s="375"/>
      <c r="Q304" s="375"/>
      <c r="R304" s="375"/>
      <c r="S304" s="375"/>
      <c r="T304" s="376"/>
      <c r="AT304" s="371" t="s">
        <v>148</v>
      </c>
      <c r="AU304" s="371" t="s">
        <v>84</v>
      </c>
      <c r="AV304" s="369" t="s">
        <v>84</v>
      </c>
      <c r="AW304" s="369" t="s">
        <v>36</v>
      </c>
      <c r="AX304" s="369" t="s">
        <v>74</v>
      </c>
      <c r="AY304" s="371" t="s">
        <v>136</v>
      </c>
    </row>
    <row r="305" spans="1:65" s="377" customFormat="1" x14ac:dyDescent="0.2">
      <c r="B305" s="378"/>
      <c r="C305" s="423"/>
      <c r="D305" s="363" t="s">
        <v>148</v>
      </c>
      <c r="E305" s="379" t="s">
        <v>3</v>
      </c>
      <c r="F305" s="380" t="s">
        <v>152</v>
      </c>
      <c r="H305" s="381">
        <v>59.3</v>
      </c>
      <c r="I305" s="159"/>
      <c r="L305" s="378"/>
      <c r="M305" s="382"/>
      <c r="N305" s="383"/>
      <c r="O305" s="383"/>
      <c r="P305" s="383"/>
      <c r="Q305" s="383"/>
      <c r="R305" s="383"/>
      <c r="S305" s="383"/>
      <c r="T305" s="384"/>
      <c r="AT305" s="379" t="s">
        <v>148</v>
      </c>
      <c r="AU305" s="379" t="s">
        <v>84</v>
      </c>
      <c r="AV305" s="377" t="s">
        <v>144</v>
      </c>
      <c r="AW305" s="377" t="s">
        <v>36</v>
      </c>
      <c r="AX305" s="377" t="s">
        <v>82</v>
      </c>
      <c r="AY305" s="379" t="s">
        <v>136</v>
      </c>
    </row>
    <row r="306" spans="1:65" s="274" customFormat="1" ht="24.2" customHeight="1" x14ac:dyDescent="0.2">
      <c r="A306" s="271"/>
      <c r="B306" s="272"/>
      <c r="C306" s="404" t="s">
        <v>402</v>
      </c>
      <c r="D306" s="343" t="s">
        <v>139</v>
      </c>
      <c r="E306" s="344" t="s">
        <v>403</v>
      </c>
      <c r="F306" s="345" t="s">
        <v>404</v>
      </c>
      <c r="G306" s="346" t="s">
        <v>338</v>
      </c>
      <c r="H306" s="347">
        <v>1</v>
      </c>
      <c r="I306" s="131"/>
      <c r="J306" s="348">
        <f>ROUND(I306*H306,2)</f>
        <v>0</v>
      </c>
      <c r="K306" s="345" t="s">
        <v>143</v>
      </c>
      <c r="L306" s="272"/>
      <c r="M306" s="349" t="s">
        <v>3</v>
      </c>
      <c r="N306" s="350" t="s">
        <v>45</v>
      </c>
      <c r="O306" s="351"/>
      <c r="P306" s="352">
        <f>O306*H306</f>
        <v>0</v>
      </c>
      <c r="Q306" s="352">
        <v>3.0000000000000001E-5</v>
      </c>
      <c r="R306" s="352">
        <f>Q306*H306</f>
        <v>3.0000000000000001E-5</v>
      </c>
      <c r="S306" s="352">
        <v>0</v>
      </c>
      <c r="T306" s="353">
        <f>S306*H306</f>
        <v>0</v>
      </c>
      <c r="U306" s="271"/>
      <c r="V306" s="271"/>
      <c r="W306" s="271"/>
      <c r="X306" s="271"/>
      <c r="Y306" s="271"/>
      <c r="Z306" s="271"/>
      <c r="AA306" s="271"/>
      <c r="AB306" s="271"/>
      <c r="AC306" s="271"/>
      <c r="AD306" s="271"/>
      <c r="AE306" s="271"/>
      <c r="AR306" s="354" t="s">
        <v>257</v>
      </c>
      <c r="AT306" s="354" t="s">
        <v>139</v>
      </c>
      <c r="AU306" s="354" t="s">
        <v>84</v>
      </c>
      <c r="AY306" s="264" t="s">
        <v>136</v>
      </c>
      <c r="BE306" s="355">
        <f>IF(N306="základní",J306,0)</f>
        <v>0</v>
      </c>
      <c r="BF306" s="355">
        <f>IF(N306="snížená",J306,0)</f>
        <v>0</v>
      </c>
      <c r="BG306" s="355">
        <f>IF(N306="zákl. přenesená",J306,0)</f>
        <v>0</v>
      </c>
      <c r="BH306" s="355">
        <f>IF(N306="sníž. přenesená",J306,0)</f>
        <v>0</v>
      </c>
      <c r="BI306" s="355">
        <f>IF(N306="nulová",J306,0)</f>
        <v>0</v>
      </c>
      <c r="BJ306" s="264" t="s">
        <v>82</v>
      </c>
      <c r="BK306" s="355">
        <f>ROUND(I306*H306,2)</f>
        <v>0</v>
      </c>
      <c r="BL306" s="264" t="s">
        <v>257</v>
      </c>
      <c r="BM306" s="354" t="s">
        <v>405</v>
      </c>
    </row>
    <row r="307" spans="1:65" s="274" customFormat="1" x14ac:dyDescent="0.2">
      <c r="A307" s="271"/>
      <c r="B307" s="272"/>
      <c r="C307" s="408"/>
      <c r="D307" s="356" t="s">
        <v>146</v>
      </c>
      <c r="E307" s="271"/>
      <c r="F307" s="357" t="s">
        <v>406</v>
      </c>
      <c r="G307" s="271"/>
      <c r="H307" s="271"/>
      <c r="I307" s="136"/>
      <c r="J307" s="271"/>
      <c r="K307" s="271"/>
      <c r="L307" s="272"/>
      <c r="M307" s="358"/>
      <c r="N307" s="359"/>
      <c r="O307" s="351"/>
      <c r="P307" s="351"/>
      <c r="Q307" s="351"/>
      <c r="R307" s="351"/>
      <c r="S307" s="351"/>
      <c r="T307" s="360"/>
      <c r="U307" s="271"/>
      <c r="V307" s="271"/>
      <c r="W307" s="271"/>
      <c r="X307" s="271"/>
      <c r="Y307" s="271"/>
      <c r="Z307" s="271"/>
      <c r="AA307" s="271"/>
      <c r="AB307" s="271"/>
      <c r="AC307" s="271"/>
      <c r="AD307" s="271"/>
      <c r="AE307" s="271"/>
      <c r="AT307" s="264" t="s">
        <v>146</v>
      </c>
      <c r="AU307" s="264" t="s">
        <v>84</v>
      </c>
    </row>
    <row r="308" spans="1:65" s="369" customFormat="1" x14ac:dyDescent="0.2">
      <c r="B308" s="370"/>
      <c r="C308" s="422"/>
      <c r="D308" s="363" t="s">
        <v>148</v>
      </c>
      <c r="E308" s="371" t="s">
        <v>3</v>
      </c>
      <c r="F308" s="372" t="s">
        <v>82</v>
      </c>
      <c r="H308" s="373">
        <v>1</v>
      </c>
      <c r="I308" s="151"/>
      <c r="L308" s="370"/>
      <c r="M308" s="374"/>
      <c r="N308" s="375"/>
      <c r="O308" s="375"/>
      <c r="P308" s="375"/>
      <c r="Q308" s="375"/>
      <c r="R308" s="375"/>
      <c r="S308" s="375"/>
      <c r="T308" s="376"/>
      <c r="AT308" s="371" t="s">
        <v>148</v>
      </c>
      <c r="AU308" s="371" t="s">
        <v>84</v>
      </c>
      <c r="AV308" s="369" t="s">
        <v>84</v>
      </c>
      <c r="AW308" s="369" t="s">
        <v>36</v>
      </c>
      <c r="AX308" s="369" t="s">
        <v>74</v>
      </c>
      <c r="AY308" s="371" t="s">
        <v>136</v>
      </c>
    </row>
    <row r="309" spans="1:65" s="377" customFormat="1" x14ac:dyDescent="0.2">
      <c r="B309" s="378"/>
      <c r="C309" s="423"/>
      <c r="D309" s="363" t="s">
        <v>148</v>
      </c>
      <c r="E309" s="379" t="s">
        <v>3</v>
      </c>
      <c r="F309" s="380" t="s">
        <v>152</v>
      </c>
      <c r="H309" s="381">
        <v>1</v>
      </c>
      <c r="I309" s="159"/>
      <c r="L309" s="378"/>
      <c r="M309" s="382"/>
      <c r="N309" s="383"/>
      <c r="O309" s="383"/>
      <c r="P309" s="383"/>
      <c r="Q309" s="383"/>
      <c r="R309" s="383"/>
      <c r="S309" s="383"/>
      <c r="T309" s="384"/>
      <c r="AT309" s="379" t="s">
        <v>148</v>
      </c>
      <c r="AU309" s="379" t="s">
        <v>84</v>
      </c>
      <c r="AV309" s="377" t="s">
        <v>144</v>
      </c>
      <c r="AW309" s="377" t="s">
        <v>36</v>
      </c>
      <c r="AX309" s="377" t="s">
        <v>82</v>
      </c>
      <c r="AY309" s="379" t="s">
        <v>136</v>
      </c>
    </row>
    <row r="310" spans="1:65" s="274" customFormat="1" ht="16.5" customHeight="1" x14ac:dyDescent="0.2">
      <c r="A310" s="271"/>
      <c r="B310" s="272"/>
      <c r="C310" s="424" t="s">
        <v>407</v>
      </c>
      <c r="D310" s="386" t="s">
        <v>408</v>
      </c>
      <c r="E310" s="387" t="s">
        <v>409</v>
      </c>
      <c r="F310" s="388" t="s">
        <v>410</v>
      </c>
      <c r="G310" s="389" t="s">
        <v>338</v>
      </c>
      <c r="H310" s="390">
        <v>1</v>
      </c>
      <c r="I310" s="169"/>
      <c r="J310" s="391">
        <f>ROUND(I310*H310,2)</f>
        <v>0</v>
      </c>
      <c r="K310" s="388" t="s">
        <v>143</v>
      </c>
      <c r="L310" s="392"/>
      <c r="M310" s="393" t="s">
        <v>3</v>
      </c>
      <c r="N310" s="394" t="s">
        <v>45</v>
      </c>
      <c r="O310" s="351"/>
      <c r="P310" s="352">
        <f>O310*H310</f>
        <v>0</v>
      </c>
      <c r="Q310" s="352">
        <v>3.2000000000000002E-3</v>
      </c>
      <c r="R310" s="352">
        <f>Q310*H310</f>
        <v>3.2000000000000002E-3</v>
      </c>
      <c r="S310" s="352">
        <v>0</v>
      </c>
      <c r="T310" s="353">
        <f>S310*H310</f>
        <v>0</v>
      </c>
      <c r="U310" s="271"/>
      <c r="V310" s="271"/>
      <c r="W310" s="271"/>
      <c r="X310" s="271"/>
      <c r="Y310" s="271"/>
      <c r="Z310" s="271"/>
      <c r="AA310" s="271"/>
      <c r="AB310" s="271"/>
      <c r="AC310" s="271"/>
      <c r="AD310" s="271"/>
      <c r="AE310" s="271"/>
      <c r="AR310" s="354" t="s">
        <v>363</v>
      </c>
      <c r="AT310" s="354" t="s">
        <v>408</v>
      </c>
      <c r="AU310" s="354" t="s">
        <v>84</v>
      </c>
      <c r="AY310" s="264" t="s">
        <v>136</v>
      </c>
      <c r="BE310" s="355">
        <f>IF(N310="základní",J310,0)</f>
        <v>0</v>
      </c>
      <c r="BF310" s="355">
        <f>IF(N310="snížená",J310,0)</f>
        <v>0</v>
      </c>
      <c r="BG310" s="355">
        <f>IF(N310="zákl. přenesená",J310,0)</f>
        <v>0</v>
      </c>
      <c r="BH310" s="355">
        <f>IF(N310="sníž. přenesená",J310,0)</f>
        <v>0</v>
      </c>
      <c r="BI310" s="355">
        <f>IF(N310="nulová",J310,0)</f>
        <v>0</v>
      </c>
      <c r="BJ310" s="264" t="s">
        <v>82</v>
      </c>
      <c r="BK310" s="355">
        <f>ROUND(I310*H310,2)</f>
        <v>0</v>
      </c>
      <c r="BL310" s="264" t="s">
        <v>257</v>
      </c>
      <c r="BM310" s="354" t="s">
        <v>411</v>
      </c>
    </row>
    <row r="311" spans="1:65" s="369" customFormat="1" x14ac:dyDescent="0.2">
      <c r="B311" s="370"/>
      <c r="C311" s="422"/>
      <c r="D311" s="363" t="s">
        <v>148</v>
      </c>
      <c r="E311" s="371" t="s">
        <v>3</v>
      </c>
      <c r="F311" s="372" t="s">
        <v>82</v>
      </c>
      <c r="H311" s="373">
        <v>1</v>
      </c>
      <c r="I311" s="151"/>
      <c r="L311" s="370"/>
      <c r="M311" s="374"/>
      <c r="N311" s="375"/>
      <c r="O311" s="375"/>
      <c r="P311" s="375"/>
      <c r="Q311" s="375"/>
      <c r="R311" s="375"/>
      <c r="S311" s="375"/>
      <c r="T311" s="376"/>
      <c r="AT311" s="371" t="s">
        <v>148</v>
      </c>
      <c r="AU311" s="371" t="s">
        <v>84</v>
      </c>
      <c r="AV311" s="369" t="s">
        <v>84</v>
      </c>
      <c r="AW311" s="369" t="s">
        <v>36</v>
      </c>
      <c r="AX311" s="369" t="s">
        <v>74</v>
      </c>
      <c r="AY311" s="371" t="s">
        <v>136</v>
      </c>
    </row>
    <row r="312" spans="1:65" s="377" customFormat="1" x14ac:dyDescent="0.2">
      <c r="B312" s="378"/>
      <c r="C312" s="423"/>
      <c r="D312" s="363" t="s">
        <v>148</v>
      </c>
      <c r="E312" s="379" t="s">
        <v>3</v>
      </c>
      <c r="F312" s="380" t="s">
        <v>152</v>
      </c>
      <c r="H312" s="381">
        <v>1</v>
      </c>
      <c r="I312" s="159"/>
      <c r="L312" s="378"/>
      <c r="M312" s="382"/>
      <c r="N312" s="383"/>
      <c r="O312" s="383"/>
      <c r="P312" s="383"/>
      <c r="Q312" s="383"/>
      <c r="R312" s="383"/>
      <c r="S312" s="383"/>
      <c r="T312" s="384"/>
      <c r="AT312" s="379" t="s">
        <v>148</v>
      </c>
      <c r="AU312" s="379" t="s">
        <v>84</v>
      </c>
      <c r="AV312" s="377" t="s">
        <v>144</v>
      </c>
      <c r="AW312" s="377" t="s">
        <v>36</v>
      </c>
      <c r="AX312" s="377" t="s">
        <v>82</v>
      </c>
      <c r="AY312" s="379" t="s">
        <v>136</v>
      </c>
    </row>
    <row r="313" spans="1:65" s="274" customFormat="1" ht="16.5" customHeight="1" x14ac:dyDescent="0.2">
      <c r="A313" s="271"/>
      <c r="B313" s="272"/>
      <c r="C313" s="404" t="s">
        <v>412</v>
      </c>
      <c r="D313" s="343" t="s">
        <v>139</v>
      </c>
      <c r="E313" s="344" t="s">
        <v>413</v>
      </c>
      <c r="F313" s="345" t="s">
        <v>414</v>
      </c>
      <c r="G313" s="346" t="s">
        <v>338</v>
      </c>
      <c r="H313" s="347">
        <v>1</v>
      </c>
      <c r="I313" s="131"/>
      <c r="J313" s="348">
        <f>ROUND(I313*H313,2)</f>
        <v>0</v>
      </c>
      <c r="K313" s="345" t="s">
        <v>143</v>
      </c>
      <c r="L313" s="272"/>
      <c r="M313" s="349" t="s">
        <v>3</v>
      </c>
      <c r="N313" s="350" t="s">
        <v>45</v>
      </c>
      <c r="O313" s="351"/>
      <c r="P313" s="352">
        <f>O313*H313</f>
        <v>0</v>
      </c>
      <c r="Q313" s="352">
        <v>1.0000000000000001E-5</v>
      </c>
      <c r="R313" s="352">
        <f>Q313*H313</f>
        <v>1.0000000000000001E-5</v>
      </c>
      <c r="S313" s="352">
        <v>0</v>
      </c>
      <c r="T313" s="353">
        <f>S313*H313</f>
        <v>0</v>
      </c>
      <c r="U313" s="271"/>
      <c r="V313" s="271"/>
      <c r="W313" s="271"/>
      <c r="X313" s="271"/>
      <c r="Y313" s="271"/>
      <c r="Z313" s="271"/>
      <c r="AA313" s="271"/>
      <c r="AB313" s="271"/>
      <c r="AC313" s="271"/>
      <c r="AD313" s="271"/>
      <c r="AE313" s="271"/>
      <c r="AR313" s="354" t="s">
        <v>257</v>
      </c>
      <c r="AT313" s="354" t="s">
        <v>139</v>
      </c>
      <c r="AU313" s="354" t="s">
        <v>84</v>
      </c>
      <c r="AY313" s="264" t="s">
        <v>136</v>
      </c>
      <c r="BE313" s="355">
        <f>IF(N313="základní",J313,0)</f>
        <v>0</v>
      </c>
      <c r="BF313" s="355">
        <f>IF(N313="snížená",J313,0)</f>
        <v>0</v>
      </c>
      <c r="BG313" s="355">
        <f>IF(N313="zákl. přenesená",J313,0)</f>
        <v>0</v>
      </c>
      <c r="BH313" s="355">
        <f>IF(N313="sníž. přenesená",J313,0)</f>
        <v>0</v>
      </c>
      <c r="BI313" s="355">
        <f>IF(N313="nulová",J313,0)</f>
        <v>0</v>
      </c>
      <c r="BJ313" s="264" t="s">
        <v>82</v>
      </c>
      <c r="BK313" s="355">
        <f>ROUND(I313*H313,2)</f>
        <v>0</v>
      </c>
      <c r="BL313" s="264" t="s">
        <v>257</v>
      </c>
      <c r="BM313" s="354" t="s">
        <v>415</v>
      </c>
    </row>
    <row r="314" spans="1:65" s="274" customFormat="1" x14ac:dyDescent="0.2">
      <c r="A314" s="271"/>
      <c r="B314" s="272"/>
      <c r="C314" s="408"/>
      <c r="D314" s="356" t="s">
        <v>146</v>
      </c>
      <c r="E314" s="271"/>
      <c r="F314" s="357" t="s">
        <v>416</v>
      </c>
      <c r="G314" s="271"/>
      <c r="H314" s="271"/>
      <c r="I314" s="136"/>
      <c r="J314" s="271"/>
      <c r="K314" s="271"/>
      <c r="L314" s="272"/>
      <c r="M314" s="358"/>
      <c r="N314" s="359"/>
      <c r="O314" s="351"/>
      <c r="P314" s="351"/>
      <c r="Q314" s="351"/>
      <c r="R314" s="351"/>
      <c r="S314" s="351"/>
      <c r="T314" s="360"/>
      <c r="U314" s="271"/>
      <c r="V314" s="271"/>
      <c r="W314" s="271"/>
      <c r="X314" s="271"/>
      <c r="Y314" s="271"/>
      <c r="Z314" s="271"/>
      <c r="AA314" s="271"/>
      <c r="AB314" s="271"/>
      <c r="AC314" s="271"/>
      <c r="AD314" s="271"/>
      <c r="AE314" s="271"/>
      <c r="AT314" s="264" t="s">
        <v>146</v>
      </c>
      <c r="AU314" s="264" t="s">
        <v>84</v>
      </c>
    </row>
    <row r="315" spans="1:65" s="361" customFormat="1" x14ac:dyDescent="0.2">
      <c r="B315" s="362"/>
      <c r="C315" s="421"/>
      <c r="D315" s="363" t="s">
        <v>148</v>
      </c>
      <c r="E315" s="364" t="s">
        <v>3</v>
      </c>
      <c r="F315" s="365" t="s">
        <v>149</v>
      </c>
      <c r="H315" s="364" t="s">
        <v>3</v>
      </c>
      <c r="I315" s="143"/>
      <c r="L315" s="362"/>
      <c r="M315" s="366"/>
      <c r="N315" s="367"/>
      <c r="O315" s="367"/>
      <c r="P315" s="367"/>
      <c r="Q315" s="367"/>
      <c r="R315" s="367"/>
      <c r="S315" s="367"/>
      <c r="T315" s="368"/>
      <c r="AT315" s="364" t="s">
        <v>148</v>
      </c>
      <c r="AU315" s="364" t="s">
        <v>84</v>
      </c>
      <c r="AV315" s="361" t="s">
        <v>82</v>
      </c>
      <c r="AW315" s="361" t="s">
        <v>36</v>
      </c>
      <c r="AX315" s="361" t="s">
        <v>74</v>
      </c>
      <c r="AY315" s="364" t="s">
        <v>136</v>
      </c>
    </row>
    <row r="316" spans="1:65" s="369" customFormat="1" x14ac:dyDescent="0.2">
      <c r="B316" s="370"/>
      <c r="C316" s="422"/>
      <c r="D316" s="363" t="s">
        <v>148</v>
      </c>
      <c r="E316" s="371" t="s">
        <v>3</v>
      </c>
      <c r="F316" s="372" t="s">
        <v>82</v>
      </c>
      <c r="H316" s="373">
        <v>1</v>
      </c>
      <c r="I316" s="151"/>
      <c r="L316" s="370"/>
      <c r="M316" s="374"/>
      <c r="N316" s="375"/>
      <c r="O316" s="375"/>
      <c r="P316" s="375"/>
      <c r="Q316" s="375"/>
      <c r="R316" s="375"/>
      <c r="S316" s="375"/>
      <c r="T316" s="376"/>
      <c r="AT316" s="371" t="s">
        <v>148</v>
      </c>
      <c r="AU316" s="371" t="s">
        <v>84</v>
      </c>
      <c r="AV316" s="369" t="s">
        <v>84</v>
      </c>
      <c r="AW316" s="369" t="s">
        <v>36</v>
      </c>
      <c r="AX316" s="369" t="s">
        <v>74</v>
      </c>
      <c r="AY316" s="371" t="s">
        <v>136</v>
      </c>
    </row>
    <row r="317" spans="1:65" s="377" customFormat="1" x14ac:dyDescent="0.2">
      <c r="B317" s="378"/>
      <c r="C317" s="423"/>
      <c r="D317" s="363" t="s">
        <v>148</v>
      </c>
      <c r="E317" s="379" t="s">
        <v>3</v>
      </c>
      <c r="F317" s="380" t="s">
        <v>152</v>
      </c>
      <c r="H317" s="381">
        <v>1</v>
      </c>
      <c r="I317" s="159"/>
      <c r="L317" s="378"/>
      <c r="M317" s="382"/>
      <c r="N317" s="383"/>
      <c r="O317" s="383"/>
      <c r="P317" s="383"/>
      <c r="Q317" s="383"/>
      <c r="R317" s="383"/>
      <c r="S317" s="383"/>
      <c r="T317" s="384"/>
      <c r="AT317" s="379" t="s">
        <v>148</v>
      </c>
      <c r="AU317" s="379" t="s">
        <v>84</v>
      </c>
      <c r="AV317" s="377" t="s">
        <v>144</v>
      </c>
      <c r="AW317" s="377" t="s">
        <v>36</v>
      </c>
      <c r="AX317" s="377" t="s">
        <v>82</v>
      </c>
      <c r="AY317" s="379" t="s">
        <v>136</v>
      </c>
    </row>
    <row r="318" spans="1:65" s="274" customFormat="1" ht="16.5" customHeight="1" x14ac:dyDescent="0.2">
      <c r="A318" s="271"/>
      <c r="B318" s="272"/>
      <c r="C318" s="424" t="s">
        <v>417</v>
      </c>
      <c r="D318" s="386" t="s">
        <v>408</v>
      </c>
      <c r="E318" s="387" t="s">
        <v>418</v>
      </c>
      <c r="F318" s="388" t="s">
        <v>419</v>
      </c>
      <c r="G318" s="389" t="s">
        <v>338</v>
      </c>
      <c r="H318" s="390">
        <v>1</v>
      </c>
      <c r="I318" s="169"/>
      <c r="J318" s="391">
        <f>ROUND(I318*H318,2)</f>
        <v>0</v>
      </c>
      <c r="K318" s="388" t="s">
        <v>143</v>
      </c>
      <c r="L318" s="392"/>
      <c r="M318" s="393" t="s">
        <v>3</v>
      </c>
      <c r="N318" s="394" t="s">
        <v>45</v>
      </c>
      <c r="O318" s="351"/>
      <c r="P318" s="352">
        <f>O318*H318</f>
        <v>0</v>
      </c>
      <c r="Q318" s="352">
        <v>6.7000000000000002E-3</v>
      </c>
      <c r="R318" s="352">
        <f>Q318*H318</f>
        <v>6.7000000000000002E-3</v>
      </c>
      <c r="S318" s="352">
        <v>0</v>
      </c>
      <c r="T318" s="353">
        <f>S318*H318</f>
        <v>0</v>
      </c>
      <c r="U318" s="271"/>
      <c r="V318" s="271"/>
      <c r="W318" s="271"/>
      <c r="X318" s="271"/>
      <c r="Y318" s="271"/>
      <c r="Z318" s="271"/>
      <c r="AA318" s="271"/>
      <c r="AB318" s="271"/>
      <c r="AC318" s="271"/>
      <c r="AD318" s="271"/>
      <c r="AE318" s="271"/>
      <c r="AR318" s="354" t="s">
        <v>363</v>
      </c>
      <c r="AT318" s="354" t="s">
        <v>408</v>
      </c>
      <c r="AU318" s="354" t="s">
        <v>84</v>
      </c>
      <c r="AY318" s="264" t="s">
        <v>136</v>
      </c>
      <c r="BE318" s="355">
        <f>IF(N318="základní",J318,0)</f>
        <v>0</v>
      </c>
      <c r="BF318" s="355">
        <f>IF(N318="snížená",J318,0)</f>
        <v>0</v>
      </c>
      <c r="BG318" s="355">
        <f>IF(N318="zákl. přenesená",J318,0)</f>
        <v>0</v>
      </c>
      <c r="BH318" s="355">
        <f>IF(N318="sníž. přenesená",J318,0)</f>
        <v>0</v>
      </c>
      <c r="BI318" s="355">
        <f>IF(N318="nulová",J318,0)</f>
        <v>0</v>
      </c>
      <c r="BJ318" s="264" t="s">
        <v>82</v>
      </c>
      <c r="BK318" s="355">
        <f>ROUND(I318*H318,2)</f>
        <v>0</v>
      </c>
      <c r="BL318" s="264" t="s">
        <v>257</v>
      </c>
      <c r="BM318" s="354" t="s">
        <v>420</v>
      </c>
    </row>
    <row r="319" spans="1:65" s="361" customFormat="1" x14ac:dyDescent="0.2">
      <c r="B319" s="362"/>
      <c r="C319" s="421"/>
      <c r="D319" s="363" t="s">
        <v>148</v>
      </c>
      <c r="E319" s="364" t="s">
        <v>3</v>
      </c>
      <c r="F319" s="365" t="s">
        <v>149</v>
      </c>
      <c r="H319" s="364" t="s">
        <v>3</v>
      </c>
      <c r="I319" s="143"/>
      <c r="L319" s="362"/>
      <c r="M319" s="366"/>
      <c r="N319" s="367"/>
      <c r="O319" s="367"/>
      <c r="P319" s="367"/>
      <c r="Q319" s="367"/>
      <c r="R319" s="367"/>
      <c r="S319" s="367"/>
      <c r="T319" s="368"/>
      <c r="AT319" s="364" t="s">
        <v>148</v>
      </c>
      <c r="AU319" s="364" t="s">
        <v>84</v>
      </c>
      <c r="AV319" s="361" t="s">
        <v>82</v>
      </c>
      <c r="AW319" s="361" t="s">
        <v>36</v>
      </c>
      <c r="AX319" s="361" t="s">
        <v>74</v>
      </c>
      <c r="AY319" s="364" t="s">
        <v>136</v>
      </c>
    </row>
    <row r="320" spans="1:65" s="369" customFormat="1" x14ac:dyDescent="0.2">
      <c r="B320" s="370"/>
      <c r="C320" s="422"/>
      <c r="D320" s="363" t="s">
        <v>148</v>
      </c>
      <c r="E320" s="371" t="s">
        <v>3</v>
      </c>
      <c r="F320" s="372" t="s">
        <v>82</v>
      </c>
      <c r="H320" s="373">
        <v>1</v>
      </c>
      <c r="I320" s="151"/>
      <c r="L320" s="370"/>
      <c r="M320" s="374"/>
      <c r="N320" s="375"/>
      <c r="O320" s="375"/>
      <c r="P320" s="375"/>
      <c r="Q320" s="375"/>
      <c r="R320" s="375"/>
      <c r="S320" s="375"/>
      <c r="T320" s="376"/>
      <c r="AT320" s="371" t="s">
        <v>148</v>
      </c>
      <c r="AU320" s="371" t="s">
        <v>84</v>
      </c>
      <c r="AV320" s="369" t="s">
        <v>84</v>
      </c>
      <c r="AW320" s="369" t="s">
        <v>36</v>
      </c>
      <c r="AX320" s="369" t="s">
        <v>74</v>
      </c>
      <c r="AY320" s="371" t="s">
        <v>136</v>
      </c>
    </row>
    <row r="321" spans="1:65" s="377" customFormat="1" x14ac:dyDescent="0.2">
      <c r="B321" s="378"/>
      <c r="C321" s="423"/>
      <c r="D321" s="363" t="s">
        <v>148</v>
      </c>
      <c r="E321" s="379" t="s">
        <v>3</v>
      </c>
      <c r="F321" s="380" t="s">
        <v>152</v>
      </c>
      <c r="H321" s="381">
        <v>1</v>
      </c>
      <c r="I321" s="159"/>
      <c r="L321" s="378"/>
      <c r="M321" s="382"/>
      <c r="N321" s="383"/>
      <c r="O321" s="383"/>
      <c r="P321" s="383"/>
      <c r="Q321" s="383"/>
      <c r="R321" s="383"/>
      <c r="S321" s="383"/>
      <c r="T321" s="384"/>
      <c r="AT321" s="379" t="s">
        <v>148</v>
      </c>
      <c r="AU321" s="379" t="s">
        <v>84</v>
      </c>
      <c r="AV321" s="377" t="s">
        <v>144</v>
      </c>
      <c r="AW321" s="377" t="s">
        <v>36</v>
      </c>
      <c r="AX321" s="377" t="s">
        <v>82</v>
      </c>
      <c r="AY321" s="379" t="s">
        <v>136</v>
      </c>
    </row>
    <row r="322" spans="1:65" s="274" customFormat="1" ht="37.9" customHeight="1" x14ac:dyDescent="0.2">
      <c r="A322" s="271"/>
      <c r="B322" s="272"/>
      <c r="C322" s="404" t="s">
        <v>421</v>
      </c>
      <c r="D322" s="343" t="s">
        <v>139</v>
      </c>
      <c r="E322" s="344" t="s">
        <v>422</v>
      </c>
      <c r="F322" s="345" t="s">
        <v>423</v>
      </c>
      <c r="G322" s="346" t="s">
        <v>274</v>
      </c>
      <c r="H322" s="347">
        <v>0.93799999999999994</v>
      </c>
      <c r="I322" s="131"/>
      <c r="J322" s="348">
        <f>ROUND(I322*H322,2)</f>
        <v>0</v>
      </c>
      <c r="K322" s="345" t="s">
        <v>143</v>
      </c>
      <c r="L322" s="272"/>
      <c r="M322" s="349" t="s">
        <v>3</v>
      </c>
      <c r="N322" s="350" t="s">
        <v>45</v>
      </c>
      <c r="O322" s="351"/>
      <c r="P322" s="352">
        <f>O322*H322</f>
        <v>0</v>
      </c>
      <c r="Q322" s="352">
        <v>0</v>
      </c>
      <c r="R322" s="352">
        <f>Q322*H322</f>
        <v>0</v>
      </c>
      <c r="S322" s="352">
        <v>0</v>
      </c>
      <c r="T322" s="353">
        <f>S322*H322</f>
        <v>0</v>
      </c>
      <c r="U322" s="271"/>
      <c r="V322" s="271"/>
      <c r="W322" s="271"/>
      <c r="X322" s="271"/>
      <c r="Y322" s="271"/>
      <c r="Z322" s="271"/>
      <c r="AA322" s="271"/>
      <c r="AB322" s="271"/>
      <c r="AC322" s="271"/>
      <c r="AD322" s="271"/>
      <c r="AE322" s="271"/>
      <c r="AR322" s="354" t="s">
        <v>257</v>
      </c>
      <c r="AT322" s="354" t="s">
        <v>139</v>
      </c>
      <c r="AU322" s="354" t="s">
        <v>84</v>
      </c>
      <c r="AY322" s="264" t="s">
        <v>136</v>
      </c>
      <c r="BE322" s="355">
        <f>IF(N322="základní",J322,0)</f>
        <v>0</v>
      </c>
      <c r="BF322" s="355">
        <f>IF(N322="snížená",J322,0)</f>
        <v>0</v>
      </c>
      <c r="BG322" s="355">
        <f>IF(N322="zákl. přenesená",J322,0)</f>
        <v>0</v>
      </c>
      <c r="BH322" s="355">
        <f>IF(N322="sníž. přenesená",J322,0)</f>
        <v>0</v>
      </c>
      <c r="BI322" s="355">
        <f>IF(N322="nulová",J322,0)</f>
        <v>0</v>
      </c>
      <c r="BJ322" s="264" t="s">
        <v>82</v>
      </c>
      <c r="BK322" s="355">
        <f>ROUND(I322*H322,2)</f>
        <v>0</v>
      </c>
      <c r="BL322" s="264" t="s">
        <v>257</v>
      </c>
      <c r="BM322" s="354" t="s">
        <v>424</v>
      </c>
    </row>
    <row r="323" spans="1:65" s="274" customFormat="1" x14ac:dyDescent="0.2">
      <c r="A323" s="271"/>
      <c r="B323" s="272"/>
      <c r="C323" s="408"/>
      <c r="D323" s="356" t="s">
        <v>146</v>
      </c>
      <c r="E323" s="271"/>
      <c r="F323" s="357" t="s">
        <v>425</v>
      </c>
      <c r="G323" s="271"/>
      <c r="H323" s="271"/>
      <c r="I323" s="136"/>
      <c r="J323" s="271"/>
      <c r="K323" s="271"/>
      <c r="L323" s="272"/>
      <c r="M323" s="358"/>
      <c r="N323" s="359"/>
      <c r="O323" s="351"/>
      <c r="P323" s="351"/>
      <c r="Q323" s="351"/>
      <c r="R323" s="351"/>
      <c r="S323" s="351"/>
      <c r="T323" s="360"/>
      <c r="U323" s="271"/>
      <c r="V323" s="271"/>
      <c r="W323" s="271"/>
      <c r="X323" s="271"/>
      <c r="Y323" s="271"/>
      <c r="Z323" s="271"/>
      <c r="AA323" s="271"/>
      <c r="AB323" s="271"/>
      <c r="AC323" s="271"/>
      <c r="AD323" s="271"/>
      <c r="AE323" s="271"/>
      <c r="AT323" s="264" t="s">
        <v>146</v>
      </c>
      <c r="AU323" s="264" t="s">
        <v>84</v>
      </c>
    </row>
    <row r="324" spans="1:65" s="330" customFormat="1" ht="22.9" customHeight="1" x14ac:dyDescent="0.2">
      <c r="B324" s="331"/>
      <c r="C324" s="420"/>
      <c r="D324" s="332" t="s">
        <v>73</v>
      </c>
      <c r="E324" s="341" t="s">
        <v>426</v>
      </c>
      <c r="F324" s="341" t="s">
        <v>427</v>
      </c>
      <c r="I324" s="122"/>
      <c r="J324" s="342">
        <f>BK324</f>
        <v>0</v>
      </c>
      <c r="L324" s="331"/>
      <c r="M324" s="335"/>
      <c r="N324" s="336"/>
      <c r="O324" s="336"/>
      <c r="P324" s="337">
        <f>SUM(P325:P402)</f>
        <v>0</v>
      </c>
      <c r="Q324" s="336"/>
      <c r="R324" s="337">
        <f>SUM(R325:R402)</f>
        <v>0.22234660000000003</v>
      </c>
      <c r="S324" s="336"/>
      <c r="T324" s="338">
        <f>SUM(T325:T402)</f>
        <v>7.2000000000000008E-2</v>
      </c>
      <c r="AR324" s="332" t="s">
        <v>84</v>
      </c>
      <c r="AT324" s="339" t="s">
        <v>73</v>
      </c>
      <c r="AU324" s="339" t="s">
        <v>82</v>
      </c>
      <c r="AY324" s="332" t="s">
        <v>136</v>
      </c>
      <c r="BK324" s="340">
        <f>SUM(BK325:BK402)</f>
        <v>0</v>
      </c>
    </row>
    <row r="325" spans="1:65" s="274" customFormat="1" ht="16.5" customHeight="1" x14ac:dyDescent="0.2">
      <c r="A325" s="271"/>
      <c r="B325" s="272"/>
      <c r="C325" s="404" t="s">
        <v>428</v>
      </c>
      <c r="D325" s="343" t="s">
        <v>139</v>
      </c>
      <c r="E325" s="344" t="s">
        <v>429</v>
      </c>
      <c r="F325" s="345" t="s">
        <v>430</v>
      </c>
      <c r="G325" s="346" t="s">
        <v>142</v>
      </c>
      <c r="H325" s="347">
        <v>4.3230000000000004</v>
      </c>
      <c r="I325" s="131"/>
      <c r="J325" s="348">
        <f>ROUND(I325*H325,2)</f>
        <v>0</v>
      </c>
      <c r="K325" s="345" t="s">
        <v>143</v>
      </c>
      <c r="L325" s="272"/>
      <c r="M325" s="349" t="s">
        <v>3</v>
      </c>
      <c r="N325" s="350" t="s">
        <v>45</v>
      </c>
      <c r="O325" s="351"/>
      <c r="P325" s="352">
        <f>O325*H325</f>
        <v>0</v>
      </c>
      <c r="Q325" s="352">
        <v>0</v>
      </c>
      <c r="R325" s="352">
        <f>Q325*H325</f>
        <v>0</v>
      </c>
      <c r="S325" s="352">
        <v>0</v>
      </c>
      <c r="T325" s="353">
        <f>S325*H325</f>
        <v>0</v>
      </c>
      <c r="U325" s="271"/>
      <c r="V325" s="271"/>
      <c r="W325" s="271"/>
      <c r="X325" s="271"/>
      <c r="Y325" s="271"/>
      <c r="Z325" s="271"/>
      <c r="AA325" s="271"/>
      <c r="AB325" s="271"/>
      <c r="AC325" s="271"/>
      <c r="AD325" s="271"/>
      <c r="AE325" s="271"/>
      <c r="AR325" s="354" t="s">
        <v>257</v>
      </c>
      <c r="AT325" s="354" t="s">
        <v>139</v>
      </c>
      <c r="AU325" s="354" t="s">
        <v>84</v>
      </c>
      <c r="AY325" s="264" t="s">
        <v>136</v>
      </c>
      <c r="BE325" s="355">
        <f>IF(N325="základní",J325,0)</f>
        <v>0</v>
      </c>
      <c r="BF325" s="355">
        <f>IF(N325="snížená",J325,0)</f>
        <v>0</v>
      </c>
      <c r="BG325" s="355">
        <f>IF(N325="zákl. přenesená",J325,0)</f>
        <v>0</v>
      </c>
      <c r="BH325" s="355">
        <f>IF(N325="sníž. přenesená",J325,0)</f>
        <v>0</v>
      </c>
      <c r="BI325" s="355">
        <f>IF(N325="nulová",J325,0)</f>
        <v>0</v>
      </c>
      <c r="BJ325" s="264" t="s">
        <v>82</v>
      </c>
      <c r="BK325" s="355">
        <f>ROUND(I325*H325,2)</f>
        <v>0</v>
      </c>
      <c r="BL325" s="264" t="s">
        <v>257</v>
      </c>
      <c r="BM325" s="354" t="s">
        <v>431</v>
      </c>
    </row>
    <row r="326" spans="1:65" s="274" customFormat="1" x14ac:dyDescent="0.2">
      <c r="A326" s="271"/>
      <c r="B326" s="272"/>
      <c r="C326" s="408"/>
      <c r="D326" s="356" t="s">
        <v>146</v>
      </c>
      <c r="E326" s="271"/>
      <c r="F326" s="357" t="s">
        <v>432</v>
      </c>
      <c r="G326" s="271"/>
      <c r="H326" s="271"/>
      <c r="I326" s="136"/>
      <c r="J326" s="271"/>
      <c r="K326" s="271"/>
      <c r="L326" s="272"/>
      <c r="M326" s="358"/>
      <c r="N326" s="359"/>
      <c r="O326" s="351"/>
      <c r="P326" s="351"/>
      <c r="Q326" s="351"/>
      <c r="R326" s="351"/>
      <c r="S326" s="351"/>
      <c r="T326" s="360"/>
      <c r="U326" s="271"/>
      <c r="V326" s="271"/>
      <c r="W326" s="271"/>
      <c r="X326" s="271"/>
      <c r="Y326" s="271"/>
      <c r="Z326" s="271"/>
      <c r="AA326" s="271"/>
      <c r="AB326" s="271"/>
      <c r="AC326" s="271"/>
      <c r="AD326" s="271"/>
      <c r="AE326" s="271"/>
      <c r="AT326" s="264" t="s">
        <v>146</v>
      </c>
      <c r="AU326" s="264" t="s">
        <v>84</v>
      </c>
    </row>
    <row r="327" spans="1:65" s="361" customFormat="1" x14ac:dyDescent="0.2">
      <c r="B327" s="362"/>
      <c r="C327" s="421"/>
      <c r="D327" s="363" t="s">
        <v>148</v>
      </c>
      <c r="E327" s="364" t="s">
        <v>3</v>
      </c>
      <c r="F327" s="365" t="s">
        <v>433</v>
      </c>
      <c r="H327" s="364" t="s">
        <v>3</v>
      </c>
      <c r="I327" s="143"/>
      <c r="L327" s="362"/>
      <c r="M327" s="366"/>
      <c r="N327" s="367"/>
      <c r="O327" s="367"/>
      <c r="P327" s="367"/>
      <c r="Q327" s="367"/>
      <c r="R327" s="367"/>
      <c r="S327" s="367"/>
      <c r="T327" s="368"/>
      <c r="AT327" s="364" t="s">
        <v>148</v>
      </c>
      <c r="AU327" s="364" t="s">
        <v>84</v>
      </c>
      <c r="AV327" s="361" t="s">
        <v>82</v>
      </c>
      <c r="AW327" s="361" t="s">
        <v>36</v>
      </c>
      <c r="AX327" s="361" t="s">
        <v>74</v>
      </c>
      <c r="AY327" s="364" t="s">
        <v>136</v>
      </c>
    </row>
    <row r="328" spans="1:65" s="369" customFormat="1" x14ac:dyDescent="0.2">
      <c r="B328" s="370"/>
      <c r="C328" s="422"/>
      <c r="D328" s="363" t="s">
        <v>148</v>
      </c>
      <c r="E328" s="371" t="s">
        <v>3</v>
      </c>
      <c r="F328" s="372" t="s">
        <v>434</v>
      </c>
      <c r="H328" s="373">
        <v>4.3230000000000004</v>
      </c>
      <c r="I328" s="151"/>
      <c r="L328" s="370"/>
      <c r="M328" s="374"/>
      <c r="N328" s="375"/>
      <c r="O328" s="375"/>
      <c r="P328" s="375"/>
      <c r="Q328" s="375"/>
      <c r="R328" s="375"/>
      <c r="S328" s="375"/>
      <c r="T328" s="376"/>
      <c r="AT328" s="371" t="s">
        <v>148</v>
      </c>
      <c r="AU328" s="371" t="s">
        <v>84</v>
      </c>
      <c r="AV328" s="369" t="s">
        <v>84</v>
      </c>
      <c r="AW328" s="369" t="s">
        <v>36</v>
      </c>
      <c r="AX328" s="369" t="s">
        <v>74</v>
      </c>
      <c r="AY328" s="371" t="s">
        <v>136</v>
      </c>
    </row>
    <row r="329" spans="1:65" s="377" customFormat="1" x14ac:dyDescent="0.2">
      <c r="B329" s="378"/>
      <c r="C329" s="423"/>
      <c r="D329" s="363" t="s">
        <v>148</v>
      </c>
      <c r="E329" s="379" t="s">
        <v>3</v>
      </c>
      <c r="F329" s="380" t="s">
        <v>152</v>
      </c>
      <c r="H329" s="381">
        <v>4.3230000000000004</v>
      </c>
      <c r="I329" s="159"/>
      <c r="L329" s="378"/>
      <c r="M329" s="382"/>
      <c r="N329" s="383"/>
      <c r="O329" s="383"/>
      <c r="P329" s="383"/>
      <c r="Q329" s="383"/>
      <c r="R329" s="383"/>
      <c r="S329" s="383"/>
      <c r="T329" s="384"/>
      <c r="AT329" s="379" t="s">
        <v>148</v>
      </c>
      <c r="AU329" s="379" t="s">
        <v>84</v>
      </c>
      <c r="AV329" s="377" t="s">
        <v>144</v>
      </c>
      <c r="AW329" s="377" t="s">
        <v>36</v>
      </c>
      <c r="AX329" s="377" t="s">
        <v>82</v>
      </c>
      <c r="AY329" s="379" t="s">
        <v>136</v>
      </c>
    </row>
    <row r="330" spans="1:65" s="274" customFormat="1" ht="16.5" customHeight="1" x14ac:dyDescent="0.2">
      <c r="A330" s="271"/>
      <c r="B330" s="272"/>
      <c r="C330" s="424" t="s">
        <v>435</v>
      </c>
      <c r="D330" s="386" t="s">
        <v>408</v>
      </c>
      <c r="E330" s="387" t="s">
        <v>436</v>
      </c>
      <c r="F330" s="388" t="s">
        <v>437</v>
      </c>
      <c r="G330" s="389" t="s">
        <v>142</v>
      </c>
      <c r="H330" s="390">
        <v>4.3230000000000004</v>
      </c>
      <c r="I330" s="169"/>
      <c r="J330" s="391">
        <f>ROUND(I330*H330,2)</f>
        <v>0</v>
      </c>
      <c r="K330" s="388" t="s">
        <v>143</v>
      </c>
      <c r="L330" s="392"/>
      <c r="M330" s="393" t="s">
        <v>3</v>
      </c>
      <c r="N330" s="394" t="s">
        <v>45</v>
      </c>
      <c r="O330" s="351"/>
      <c r="P330" s="352">
        <f>O330*H330</f>
        <v>0</v>
      </c>
      <c r="Q330" s="352">
        <v>3.4200000000000001E-2</v>
      </c>
      <c r="R330" s="352">
        <f>Q330*H330</f>
        <v>0.14784660000000002</v>
      </c>
      <c r="S330" s="352">
        <v>0</v>
      </c>
      <c r="T330" s="353">
        <f>S330*H330</f>
        <v>0</v>
      </c>
      <c r="U330" s="271"/>
      <c r="V330" s="271"/>
      <c r="W330" s="271"/>
      <c r="X330" s="271"/>
      <c r="Y330" s="271"/>
      <c r="Z330" s="271"/>
      <c r="AA330" s="271"/>
      <c r="AB330" s="271"/>
      <c r="AC330" s="271"/>
      <c r="AD330" s="271"/>
      <c r="AE330" s="271"/>
      <c r="AR330" s="354" t="s">
        <v>363</v>
      </c>
      <c r="AT330" s="354" t="s">
        <v>408</v>
      </c>
      <c r="AU330" s="354" t="s">
        <v>84</v>
      </c>
      <c r="AY330" s="264" t="s">
        <v>136</v>
      </c>
      <c r="BE330" s="355">
        <f>IF(N330="základní",J330,0)</f>
        <v>0</v>
      </c>
      <c r="BF330" s="355">
        <f>IF(N330="snížená",J330,0)</f>
        <v>0</v>
      </c>
      <c r="BG330" s="355">
        <f>IF(N330="zákl. přenesená",J330,0)</f>
        <v>0</v>
      </c>
      <c r="BH330" s="355">
        <f>IF(N330="sníž. přenesená",J330,0)</f>
        <v>0</v>
      </c>
      <c r="BI330" s="355">
        <f>IF(N330="nulová",J330,0)</f>
        <v>0</v>
      </c>
      <c r="BJ330" s="264" t="s">
        <v>82</v>
      </c>
      <c r="BK330" s="355">
        <f>ROUND(I330*H330,2)</f>
        <v>0</v>
      </c>
      <c r="BL330" s="264" t="s">
        <v>257</v>
      </c>
      <c r="BM330" s="354" t="s">
        <v>438</v>
      </c>
    </row>
    <row r="331" spans="1:65" s="274" customFormat="1" ht="19.5" x14ac:dyDescent="0.2">
      <c r="A331" s="271"/>
      <c r="B331" s="272"/>
      <c r="C331" s="408"/>
      <c r="D331" s="363" t="s">
        <v>341</v>
      </c>
      <c r="E331" s="271"/>
      <c r="F331" s="385" t="s">
        <v>439</v>
      </c>
      <c r="G331" s="271"/>
      <c r="H331" s="271"/>
      <c r="I331" s="136"/>
      <c r="J331" s="271"/>
      <c r="K331" s="271"/>
      <c r="L331" s="272"/>
      <c r="M331" s="358"/>
      <c r="N331" s="359"/>
      <c r="O331" s="351"/>
      <c r="P331" s="351"/>
      <c r="Q331" s="351"/>
      <c r="R331" s="351"/>
      <c r="S331" s="351"/>
      <c r="T331" s="360"/>
      <c r="U331" s="271"/>
      <c r="V331" s="271"/>
      <c r="W331" s="271"/>
      <c r="X331" s="271"/>
      <c r="Y331" s="271"/>
      <c r="Z331" s="271"/>
      <c r="AA331" s="271"/>
      <c r="AB331" s="271"/>
      <c r="AC331" s="271"/>
      <c r="AD331" s="271"/>
      <c r="AE331" s="271"/>
      <c r="AT331" s="264" t="s">
        <v>341</v>
      </c>
      <c r="AU331" s="264" t="s">
        <v>84</v>
      </c>
    </row>
    <row r="332" spans="1:65" s="361" customFormat="1" x14ac:dyDescent="0.2">
      <c r="B332" s="362"/>
      <c r="C332" s="421"/>
      <c r="D332" s="363" t="s">
        <v>148</v>
      </c>
      <c r="E332" s="364" t="s">
        <v>3</v>
      </c>
      <c r="F332" s="365" t="s">
        <v>433</v>
      </c>
      <c r="H332" s="364" t="s">
        <v>3</v>
      </c>
      <c r="I332" s="143"/>
      <c r="L332" s="362"/>
      <c r="M332" s="366"/>
      <c r="N332" s="367"/>
      <c r="O332" s="367"/>
      <c r="P332" s="367"/>
      <c r="Q332" s="367"/>
      <c r="R332" s="367"/>
      <c r="S332" s="367"/>
      <c r="T332" s="368"/>
      <c r="AT332" s="364" t="s">
        <v>148</v>
      </c>
      <c r="AU332" s="364" t="s">
        <v>84</v>
      </c>
      <c r="AV332" s="361" t="s">
        <v>82</v>
      </c>
      <c r="AW332" s="361" t="s">
        <v>36</v>
      </c>
      <c r="AX332" s="361" t="s">
        <v>74</v>
      </c>
      <c r="AY332" s="364" t="s">
        <v>136</v>
      </c>
    </row>
    <row r="333" spans="1:65" s="369" customFormat="1" x14ac:dyDescent="0.2">
      <c r="B333" s="370"/>
      <c r="C333" s="422"/>
      <c r="D333" s="363" t="s">
        <v>148</v>
      </c>
      <c r="E333" s="371" t="s">
        <v>3</v>
      </c>
      <c r="F333" s="372" t="s">
        <v>434</v>
      </c>
      <c r="H333" s="373">
        <v>4.3230000000000004</v>
      </c>
      <c r="I333" s="151"/>
      <c r="L333" s="370"/>
      <c r="M333" s="374"/>
      <c r="N333" s="375"/>
      <c r="O333" s="375"/>
      <c r="P333" s="375"/>
      <c r="Q333" s="375"/>
      <c r="R333" s="375"/>
      <c r="S333" s="375"/>
      <c r="T333" s="376"/>
      <c r="AT333" s="371" t="s">
        <v>148</v>
      </c>
      <c r="AU333" s="371" t="s">
        <v>84</v>
      </c>
      <c r="AV333" s="369" t="s">
        <v>84</v>
      </c>
      <c r="AW333" s="369" t="s">
        <v>36</v>
      </c>
      <c r="AX333" s="369" t="s">
        <v>74</v>
      </c>
      <c r="AY333" s="371" t="s">
        <v>136</v>
      </c>
    </row>
    <row r="334" spans="1:65" s="377" customFormat="1" x14ac:dyDescent="0.2">
      <c r="B334" s="378"/>
      <c r="C334" s="423"/>
      <c r="D334" s="363" t="s">
        <v>148</v>
      </c>
      <c r="E334" s="379" t="s">
        <v>3</v>
      </c>
      <c r="F334" s="380" t="s">
        <v>152</v>
      </c>
      <c r="H334" s="381">
        <v>4.3230000000000004</v>
      </c>
      <c r="I334" s="159"/>
      <c r="L334" s="378"/>
      <c r="M334" s="382"/>
      <c r="N334" s="383"/>
      <c r="O334" s="383"/>
      <c r="P334" s="383"/>
      <c r="Q334" s="383"/>
      <c r="R334" s="383"/>
      <c r="S334" s="383"/>
      <c r="T334" s="384"/>
      <c r="AT334" s="379" t="s">
        <v>148</v>
      </c>
      <c r="AU334" s="379" t="s">
        <v>84</v>
      </c>
      <c r="AV334" s="377" t="s">
        <v>144</v>
      </c>
      <c r="AW334" s="377" t="s">
        <v>36</v>
      </c>
      <c r="AX334" s="377" t="s">
        <v>82</v>
      </c>
      <c r="AY334" s="379" t="s">
        <v>136</v>
      </c>
    </row>
    <row r="335" spans="1:65" s="274" customFormat="1" ht="24.2" customHeight="1" x14ac:dyDescent="0.2">
      <c r="A335" s="271"/>
      <c r="B335" s="272"/>
      <c r="C335" s="404" t="s">
        <v>440</v>
      </c>
      <c r="D335" s="343" t="s">
        <v>139</v>
      </c>
      <c r="E335" s="344" t="s">
        <v>441</v>
      </c>
      <c r="F335" s="345" t="s">
        <v>442</v>
      </c>
      <c r="G335" s="346" t="s">
        <v>338</v>
      </c>
      <c r="H335" s="347">
        <v>3</v>
      </c>
      <c r="I335" s="131"/>
      <c r="J335" s="348">
        <f>ROUND(I335*H335,2)</f>
        <v>0</v>
      </c>
      <c r="K335" s="345" t="s">
        <v>143</v>
      </c>
      <c r="L335" s="272"/>
      <c r="M335" s="349" t="s">
        <v>3</v>
      </c>
      <c r="N335" s="350" t="s">
        <v>45</v>
      </c>
      <c r="O335" s="351"/>
      <c r="P335" s="352">
        <f>O335*H335</f>
        <v>0</v>
      </c>
      <c r="Q335" s="352">
        <v>0</v>
      </c>
      <c r="R335" s="352">
        <f>Q335*H335</f>
        <v>0</v>
      </c>
      <c r="S335" s="352">
        <v>0</v>
      </c>
      <c r="T335" s="353">
        <f>S335*H335</f>
        <v>0</v>
      </c>
      <c r="U335" s="271"/>
      <c r="V335" s="271"/>
      <c r="W335" s="271"/>
      <c r="X335" s="271"/>
      <c r="Y335" s="271"/>
      <c r="Z335" s="271"/>
      <c r="AA335" s="271"/>
      <c r="AB335" s="271"/>
      <c r="AC335" s="271"/>
      <c r="AD335" s="271"/>
      <c r="AE335" s="271"/>
      <c r="AR335" s="354" t="s">
        <v>257</v>
      </c>
      <c r="AT335" s="354" t="s">
        <v>139</v>
      </c>
      <c r="AU335" s="354" t="s">
        <v>84</v>
      </c>
      <c r="AY335" s="264" t="s">
        <v>136</v>
      </c>
      <c r="BE335" s="355">
        <f>IF(N335="základní",J335,0)</f>
        <v>0</v>
      </c>
      <c r="BF335" s="355">
        <f>IF(N335="snížená",J335,0)</f>
        <v>0</v>
      </c>
      <c r="BG335" s="355">
        <f>IF(N335="zákl. přenesená",J335,0)</f>
        <v>0</v>
      </c>
      <c r="BH335" s="355">
        <f>IF(N335="sníž. přenesená",J335,0)</f>
        <v>0</v>
      </c>
      <c r="BI335" s="355">
        <f>IF(N335="nulová",J335,0)</f>
        <v>0</v>
      </c>
      <c r="BJ335" s="264" t="s">
        <v>82</v>
      </c>
      <c r="BK335" s="355">
        <f>ROUND(I335*H335,2)</f>
        <v>0</v>
      </c>
      <c r="BL335" s="264" t="s">
        <v>257</v>
      </c>
      <c r="BM335" s="354" t="s">
        <v>443</v>
      </c>
    </row>
    <row r="336" spans="1:65" s="274" customFormat="1" x14ac:dyDescent="0.2">
      <c r="A336" s="271"/>
      <c r="B336" s="272"/>
      <c r="C336" s="408"/>
      <c r="D336" s="356" t="s">
        <v>146</v>
      </c>
      <c r="E336" s="271"/>
      <c r="F336" s="357" t="s">
        <v>444</v>
      </c>
      <c r="G336" s="271"/>
      <c r="H336" s="271"/>
      <c r="I336" s="136"/>
      <c r="J336" s="271"/>
      <c r="K336" s="271"/>
      <c r="L336" s="272"/>
      <c r="M336" s="358"/>
      <c r="N336" s="359"/>
      <c r="O336" s="351"/>
      <c r="P336" s="351"/>
      <c r="Q336" s="351"/>
      <c r="R336" s="351"/>
      <c r="S336" s="351"/>
      <c r="T336" s="360"/>
      <c r="U336" s="271"/>
      <c r="V336" s="271"/>
      <c r="W336" s="271"/>
      <c r="X336" s="271"/>
      <c r="Y336" s="271"/>
      <c r="Z336" s="271"/>
      <c r="AA336" s="271"/>
      <c r="AB336" s="271"/>
      <c r="AC336" s="271"/>
      <c r="AD336" s="271"/>
      <c r="AE336" s="271"/>
      <c r="AT336" s="264" t="s">
        <v>146</v>
      </c>
      <c r="AU336" s="264" t="s">
        <v>84</v>
      </c>
    </row>
    <row r="337" spans="1:65" s="361" customFormat="1" x14ac:dyDescent="0.2">
      <c r="B337" s="362"/>
      <c r="C337" s="421"/>
      <c r="D337" s="363" t="s">
        <v>148</v>
      </c>
      <c r="E337" s="364" t="s">
        <v>3</v>
      </c>
      <c r="F337" s="365" t="s">
        <v>445</v>
      </c>
      <c r="H337" s="364" t="s">
        <v>3</v>
      </c>
      <c r="I337" s="143"/>
      <c r="L337" s="362"/>
      <c r="M337" s="366"/>
      <c r="N337" s="367"/>
      <c r="O337" s="367"/>
      <c r="P337" s="367"/>
      <c r="Q337" s="367"/>
      <c r="R337" s="367"/>
      <c r="S337" s="367"/>
      <c r="T337" s="368"/>
      <c r="AT337" s="364" t="s">
        <v>148</v>
      </c>
      <c r="AU337" s="364" t="s">
        <v>84</v>
      </c>
      <c r="AV337" s="361" t="s">
        <v>82</v>
      </c>
      <c r="AW337" s="361" t="s">
        <v>36</v>
      </c>
      <c r="AX337" s="361" t="s">
        <v>74</v>
      </c>
      <c r="AY337" s="364" t="s">
        <v>136</v>
      </c>
    </row>
    <row r="338" spans="1:65" s="369" customFormat="1" x14ac:dyDescent="0.2">
      <c r="B338" s="370"/>
      <c r="C338" s="422"/>
      <c r="D338" s="363" t="s">
        <v>148</v>
      </c>
      <c r="E338" s="371" t="s">
        <v>3</v>
      </c>
      <c r="F338" s="372" t="s">
        <v>446</v>
      </c>
      <c r="H338" s="373">
        <v>2</v>
      </c>
      <c r="I338" s="151"/>
      <c r="L338" s="370"/>
      <c r="M338" s="374"/>
      <c r="N338" s="375"/>
      <c r="O338" s="375"/>
      <c r="P338" s="375"/>
      <c r="Q338" s="375"/>
      <c r="R338" s="375"/>
      <c r="S338" s="375"/>
      <c r="T338" s="376"/>
      <c r="AT338" s="371" t="s">
        <v>148</v>
      </c>
      <c r="AU338" s="371" t="s">
        <v>84</v>
      </c>
      <c r="AV338" s="369" t="s">
        <v>84</v>
      </c>
      <c r="AW338" s="369" t="s">
        <v>36</v>
      </c>
      <c r="AX338" s="369" t="s">
        <v>74</v>
      </c>
      <c r="AY338" s="371" t="s">
        <v>136</v>
      </c>
    </row>
    <row r="339" spans="1:65" s="361" customFormat="1" x14ac:dyDescent="0.2">
      <c r="B339" s="362"/>
      <c r="C339" s="421"/>
      <c r="D339" s="363" t="s">
        <v>148</v>
      </c>
      <c r="E339" s="364" t="s">
        <v>3</v>
      </c>
      <c r="F339" s="365" t="s">
        <v>447</v>
      </c>
      <c r="H339" s="364" t="s">
        <v>3</v>
      </c>
      <c r="I339" s="143"/>
      <c r="L339" s="362"/>
      <c r="M339" s="366"/>
      <c r="N339" s="367"/>
      <c r="O339" s="367"/>
      <c r="P339" s="367"/>
      <c r="Q339" s="367"/>
      <c r="R339" s="367"/>
      <c r="S339" s="367"/>
      <c r="T339" s="368"/>
      <c r="AT339" s="364" t="s">
        <v>148</v>
      </c>
      <c r="AU339" s="364" t="s">
        <v>84</v>
      </c>
      <c r="AV339" s="361" t="s">
        <v>82</v>
      </c>
      <c r="AW339" s="361" t="s">
        <v>36</v>
      </c>
      <c r="AX339" s="361" t="s">
        <v>74</v>
      </c>
      <c r="AY339" s="364" t="s">
        <v>136</v>
      </c>
    </row>
    <row r="340" spans="1:65" s="369" customFormat="1" x14ac:dyDescent="0.2">
      <c r="B340" s="370"/>
      <c r="C340" s="422"/>
      <c r="D340" s="363" t="s">
        <v>148</v>
      </c>
      <c r="E340" s="371" t="s">
        <v>3</v>
      </c>
      <c r="F340" s="372" t="s">
        <v>82</v>
      </c>
      <c r="H340" s="373">
        <v>1</v>
      </c>
      <c r="I340" s="151"/>
      <c r="L340" s="370"/>
      <c r="M340" s="374"/>
      <c r="N340" s="375"/>
      <c r="O340" s="375"/>
      <c r="P340" s="375"/>
      <c r="Q340" s="375"/>
      <c r="R340" s="375"/>
      <c r="S340" s="375"/>
      <c r="T340" s="376"/>
      <c r="AT340" s="371" t="s">
        <v>148</v>
      </c>
      <c r="AU340" s="371" t="s">
        <v>84</v>
      </c>
      <c r="AV340" s="369" t="s">
        <v>84</v>
      </c>
      <c r="AW340" s="369" t="s">
        <v>36</v>
      </c>
      <c r="AX340" s="369" t="s">
        <v>74</v>
      </c>
      <c r="AY340" s="371" t="s">
        <v>136</v>
      </c>
    </row>
    <row r="341" spans="1:65" s="377" customFormat="1" x14ac:dyDescent="0.2">
      <c r="B341" s="378"/>
      <c r="C341" s="423"/>
      <c r="D341" s="363" t="s">
        <v>148</v>
      </c>
      <c r="E341" s="379" t="s">
        <v>3</v>
      </c>
      <c r="F341" s="380" t="s">
        <v>152</v>
      </c>
      <c r="H341" s="381">
        <v>3</v>
      </c>
      <c r="I341" s="159"/>
      <c r="L341" s="378"/>
      <c r="M341" s="382"/>
      <c r="N341" s="383"/>
      <c r="O341" s="383"/>
      <c r="P341" s="383"/>
      <c r="Q341" s="383"/>
      <c r="R341" s="383"/>
      <c r="S341" s="383"/>
      <c r="T341" s="384"/>
      <c r="AT341" s="379" t="s">
        <v>148</v>
      </c>
      <c r="AU341" s="379" t="s">
        <v>84</v>
      </c>
      <c r="AV341" s="377" t="s">
        <v>144</v>
      </c>
      <c r="AW341" s="377" t="s">
        <v>36</v>
      </c>
      <c r="AX341" s="377" t="s">
        <v>82</v>
      </c>
      <c r="AY341" s="379" t="s">
        <v>136</v>
      </c>
    </row>
    <row r="342" spans="1:65" s="274" customFormat="1" ht="16.5" customHeight="1" x14ac:dyDescent="0.2">
      <c r="A342" s="271"/>
      <c r="B342" s="272"/>
      <c r="C342" s="424" t="s">
        <v>448</v>
      </c>
      <c r="D342" s="386" t="s">
        <v>408</v>
      </c>
      <c r="E342" s="387" t="s">
        <v>449</v>
      </c>
      <c r="F342" s="388" t="s">
        <v>450</v>
      </c>
      <c r="G342" s="389" t="s">
        <v>338</v>
      </c>
      <c r="H342" s="390">
        <v>1</v>
      </c>
      <c r="I342" s="169"/>
      <c r="J342" s="391">
        <f>ROUND(I342*H342,2)</f>
        <v>0</v>
      </c>
      <c r="K342" s="388" t="s">
        <v>143</v>
      </c>
      <c r="L342" s="392"/>
      <c r="M342" s="393" t="s">
        <v>3</v>
      </c>
      <c r="N342" s="394" t="s">
        <v>45</v>
      </c>
      <c r="O342" s="351"/>
      <c r="P342" s="352">
        <f>O342*H342</f>
        <v>0</v>
      </c>
      <c r="Q342" s="352">
        <v>1.95E-2</v>
      </c>
      <c r="R342" s="352">
        <f>Q342*H342</f>
        <v>1.95E-2</v>
      </c>
      <c r="S342" s="352">
        <v>0</v>
      </c>
      <c r="T342" s="353">
        <f>S342*H342</f>
        <v>0</v>
      </c>
      <c r="U342" s="271"/>
      <c r="V342" s="271"/>
      <c r="W342" s="271"/>
      <c r="X342" s="271"/>
      <c r="Y342" s="271"/>
      <c r="Z342" s="271"/>
      <c r="AA342" s="271"/>
      <c r="AB342" s="271"/>
      <c r="AC342" s="271"/>
      <c r="AD342" s="271"/>
      <c r="AE342" s="271"/>
      <c r="AR342" s="354" t="s">
        <v>363</v>
      </c>
      <c r="AT342" s="354" t="s">
        <v>408</v>
      </c>
      <c r="AU342" s="354" t="s">
        <v>84</v>
      </c>
      <c r="AY342" s="264" t="s">
        <v>136</v>
      </c>
      <c r="BE342" s="355">
        <f>IF(N342="základní",J342,0)</f>
        <v>0</v>
      </c>
      <c r="BF342" s="355">
        <f>IF(N342="snížená",J342,0)</f>
        <v>0</v>
      </c>
      <c r="BG342" s="355">
        <f>IF(N342="zákl. přenesená",J342,0)</f>
        <v>0</v>
      </c>
      <c r="BH342" s="355">
        <f>IF(N342="sníž. přenesená",J342,0)</f>
        <v>0</v>
      </c>
      <c r="BI342" s="355">
        <f>IF(N342="nulová",J342,0)</f>
        <v>0</v>
      </c>
      <c r="BJ342" s="264" t="s">
        <v>82</v>
      </c>
      <c r="BK342" s="355">
        <f>ROUND(I342*H342,2)</f>
        <v>0</v>
      </c>
      <c r="BL342" s="264" t="s">
        <v>257</v>
      </c>
      <c r="BM342" s="354" t="s">
        <v>451</v>
      </c>
    </row>
    <row r="343" spans="1:65" s="274" customFormat="1" ht="19.5" x14ac:dyDescent="0.2">
      <c r="A343" s="271"/>
      <c r="B343" s="272"/>
      <c r="C343" s="408"/>
      <c r="D343" s="363" t="s">
        <v>341</v>
      </c>
      <c r="E343" s="271"/>
      <c r="F343" s="385" t="s">
        <v>452</v>
      </c>
      <c r="G343" s="271"/>
      <c r="H343" s="271"/>
      <c r="I343" s="136"/>
      <c r="J343" s="271"/>
      <c r="K343" s="271"/>
      <c r="L343" s="272"/>
      <c r="M343" s="358"/>
      <c r="N343" s="359"/>
      <c r="O343" s="351"/>
      <c r="P343" s="351"/>
      <c r="Q343" s="351"/>
      <c r="R343" s="351"/>
      <c r="S343" s="351"/>
      <c r="T343" s="360"/>
      <c r="U343" s="271"/>
      <c r="V343" s="271"/>
      <c r="W343" s="271"/>
      <c r="X343" s="271"/>
      <c r="Y343" s="271"/>
      <c r="Z343" s="271"/>
      <c r="AA343" s="271"/>
      <c r="AB343" s="271"/>
      <c r="AC343" s="271"/>
      <c r="AD343" s="271"/>
      <c r="AE343" s="271"/>
      <c r="AT343" s="264" t="s">
        <v>341</v>
      </c>
      <c r="AU343" s="264" t="s">
        <v>84</v>
      </c>
    </row>
    <row r="344" spans="1:65" s="361" customFormat="1" x14ac:dyDescent="0.2">
      <c r="B344" s="362"/>
      <c r="C344" s="421"/>
      <c r="D344" s="363" t="s">
        <v>148</v>
      </c>
      <c r="E344" s="364" t="s">
        <v>3</v>
      </c>
      <c r="F344" s="365" t="s">
        <v>447</v>
      </c>
      <c r="H344" s="364" t="s">
        <v>3</v>
      </c>
      <c r="I344" s="143"/>
      <c r="L344" s="362"/>
      <c r="M344" s="366"/>
      <c r="N344" s="367"/>
      <c r="O344" s="367"/>
      <c r="P344" s="367"/>
      <c r="Q344" s="367"/>
      <c r="R344" s="367"/>
      <c r="S344" s="367"/>
      <c r="T344" s="368"/>
      <c r="AT344" s="364" t="s">
        <v>148</v>
      </c>
      <c r="AU344" s="364" t="s">
        <v>84</v>
      </c>
      <c r="AV344" s="361" t="s">
        <v>82</v>
      </c>
      <c r="AW344" s="361" t="s">
        <v>36</v>
      </c>
      <c r="AX344" s="361" t="s">
        <v>74</v>
      </c>
      <c r="AY344" s="364" t="s">
        <v>136</v>
      </c>
    </row>
    <row r="345" spans="1:65" s="369" customFormat="1" x14ac:dyDescent="0.2">
      <c r="B345" s="370"/>
      <c r="C345" s="422"/>
      <c r="D345" s="363" t="s">
        <v>148</v>
      </c>
      <c r="E345" s="371" t="s">
        <v>3</v>
      </c>
      <c r="F345" s="372" t="s">
        <v>82</v>
      </c>
      <c r="H345" s="373">
        <v>1</v>
      </c>
      <c r="I345" s="151"/>
      <c r="L345" s="370"/>
      <c r="M345" s="374"/>
      <c r="N345" s="375"/>
      <c r="O345" s="375"/>
      <c r="P345" s="375"/>
      <c r="Q345" s="375"/>
      <c r="R345" s="375"/>
      <c r="S345" s="375"/>
      <c r="T345" s="376"/>
      <c r="AT345" s="371" t="s">
        <v>148</v>
      </c>
      <c r="AU345" s="371" t="s">
        <v>84</v>
      </c>
      <c r="AV345" s="369" t="s">
        <v>84</v>
      </c>
      <c r="AW345" s="369" t="s">
        <v>36</v>
      </c>
      <c r="AX345" s="369" t="s">
        <v>74</v>
      </c>
      <c r="AY345" s="371" t="s">
        <v>136</v>
      </c>
    </row>
    <row r="346" spans="1:65" s="377" customFormat="1" x14ac:dyDescent="0.2">
      <c r="B346" s="378"/>
      <c r="C346" s="423"/>
      <c r="D346" s="363" t="s">
        <v>148</v>
      </c>
      <c r="E346" s="379" t="s">
        <v>3</v>
      </c>
      <c r="F346" s="380" t="s">
        <v>152</v>
      </c>
      <c r="H346" s="381">
        <v>1</v>
      </c>
      <c r="I346" s="159"/>
      <c r="L346" s="378"/>
      <c r="M346" s="382"/>
      <c r="N346" s="383"/>
      <c r="O346" s="383"/>
      <c r="P346" s="383"/>
      <c r="Q346" s="383"/>
      <c r="R346" s="383"/>
      <c r="S346" s="383"/>
      <c r="T346" s="384"/>
      <c r="AT346" s="379" t="s">
        <v>148</v>
      </c>
      <c r="AU346" s="379" t="s">
        <v>84</v>
      </c>
      <c r="AV346" s="377" t="s">
        <v>144</v>
      </c>
      <c r="AW346" s="377" t="s">
        <v>36</v>
      </c>
      <c r="AX346" s="377" t="s">
        <v>82</v>
      </c>
      <c r="AY346" s="379" t="s">
        <v>136</v>
      </c>
    </row>
    <row r="347" spans="1:65" s="274" customFormat="1" ht="16.5" customHeight="1" x14ac:dyDescent="0.2">
      <c r="A347" s="271"/>
      <c r="B347" s="272"/>
      <c r="C347" s="424" t="s">
        <v>453</v>
      </c>
      <c r="D347" s="386" t="s">
        <v>408</v>
      </c>
      <c r="E347" s="387" t="s">
        <v>454</v>
      </c>
      <c r="F347" s="388" t="s">
        <v>455</v>
      </c>
      <c r="G347" s="389" t="s">
        <v>338</v>
      </c>
      <c r="H347" s="390">
        <v>2</v>
      </c>
      <c r="I347" s="169"/>
      <c r="J347" s="391">
        <f>ROUND(I347*H347,2)</f>
        <v>0</v>
      </c>
      <c r="K347" s="388" t="s">
        <v>143</v>
      </c>
      <c r="L347" s="392"/>
      <c r="M347" s="393" t="s">
        <v>3</v>
      </c>
      <c r="N347" s="394" t="s">
        <v>45</v>
      </c>
      <c r="O347" s="351"/>
      <c r="P347" s="352">
        <f>O347*H347</f>
        <v>0</v>
      </c>
      <c r="Q347" s="352">
        <v>1.95E-2</v>
      </c>
      <c r="R347" s="352">
        <f>Q347*H347</f>
        <v>3.9E-2</v>
      </c>
      <c r="S347" s="352">
        <v>0</v>
      </c>
      <c r="T347" s="353">
        <f>S347*H347</f>
        <v>0</v>
      </c>
      <c r="U347" s="271"/>
      <c r="V347" s="271"/>
      <c r="W347" s="271"/>
      <c r="X347" s="271"/>
      <c r="Y347" s="271"/>
      <c r="Z347" s="271"/>
      <c r="AA347" s="271"/>
      <c r="AB347" s="271"/>
      <c r="AC347" s="271"/>
      <c r="AD347" s="271"/>
      <c r="AE347" s="271"/>
      <c r="AR347" s="354" t="s">
        <v>363</v>
      </c>
      <c r="AT347" s="354" t="s">
        <v>408</v>
      </c>
      <c r="AU347" s="354" t="s">
        <v>84</v>
      </c>
      <c r="AY347" s="264" t="s">
        <v>136</v>
      </c>
      <c r="BE347" s="355">
        <f>IF(N347="základní",J347,0)</f>
        <v>0</v>
      </c>
      <c r="BF347" s="355">
        <f>IF(N347="snížená",J347,0)</f>
        <v>0</v>
      </c>
      <c r="BG347" s="355">
        <f>IF(N347="zákl. přenesená",J347,0)</f>
        <v>0</v>
      </c>
      <c r="BH347" s="355">
        <f>IF(N347="sníž. přenesená",J347,0)</f>
        <v>0</v>
      </c>
      <c r="BI347" s="355">
        <f>IF(N347="nulová",J347,0)</f>
        <v>0</v>
      </c>
      <c r="BJ347" s="264" t="s">
        <v>82</v>
      </c>
      <c r="BK347" s="355">
        <f>ROUND(I347*H347,2)</f>
        <v>0</v>
      </c>
      <c r="BL347" s="264" t="s">
        <v>257</v>
      </c>
      <c r="BM347" s="354" t="s">
        <v>456</v>
      </c>
    </row>
    <row r="348" spans="1:65" s="274" customFormat="1" ht="19.5" x14ac:dyDescent="0.2">
      <c r="A348" s="271"/>
      <c r="B348" s="272"/>
      <c r="C348" s="408"/>
      <c r="D348" s="363" t="s">
        <v>341</v>
      </c>
      <c r="E348" s="271"/>
      <c r="F348" s="385" t="s">
        <v>452</v>
      </c>
      <c r="G348" s="271"/>
      <c r="H348" s="271"/>
      <c r="I348" s="136"/>
      <c r="J348" s="271"/>
      <c r="K348" s="271"/>
      <c r="L348" s="272"/>
      <c r="M348" s="358"/>
      <c r="N348" s="359"/>
      <c r="O348" s="351"/>
      <c r="P348" s="351"/>
      <c r="Q348" s="351"/>
      <c r="R348" s="351"/>
      <c r="S348" s="351"/>
      <c r="T348" s="360"/>
      <c r="U348" s="271"/>
      <c r="V348" s="271"/>
      <c r="W348" s="271"/>
      <c r="X348" s="271"/>
      <c r="Y348" s="271"/>
      <c r="Z348" s="271"/>
      <c r="AA348" s="271"/>
      <c r="AB348" s="271"/>
      <c r="AC348" s="271"/>
      <c r="AD348" s="271"/>
      <c r="AE348" s="271"/>
      <c r="AT348" s="264" t="s">
        <v>341</v>
      </c>
      <c r="AU348" s="264" t="s">
        <v>84</v>
      </c>
    </row>
    <row r="349" spans="1:65" s="361" customFormat="1" x14ac:dyDescent="0.2">
      <c r="B349" s="362"/>
      <c r="C349" s="421"/>
      <c r="D349" s="363" t="s">
        <v>148</v>
      </c>
      <c r="E349" s="364" t="s">
        <v>3</v>
      </c>
      <c r="F349" s="365" t="s">
        <v>445</v>
      </c>
      <c r="H349" s="364" t="s">
        <v>3</v>
      </c>
      <c r="I349" s="143"/>
      <c r="L349" s="362"/>
      <c r="M349" s="366"/>
      <c r="N349" s="367"/>
      <c r="O349" s="367"/>
      <c r="P349" s="367"/>
      <c r="Q349" s="367"/>
      <c r="R349" s="367"/>
      <c r="S349" s="367"/>
      <c r="T349" s="368"/>
      <c r="AT349" s="364" t="s">
        <v>148</v>
      </c>
      <c r="AU349" s="364" t="s">
        <v>84</v>
      </c>
      <c r="AV349" s="361" t="s">
        <v>82</v>
      </c>
      <c r="AW349" s="361" t="s">
        <v>36</v>
      </c>
      <c r="AX349" s="361" t="s">
        <v>74</v>
      </c>
      <c r="AY349" s="364" t="s">
        <v>136</v>
      </c>
    </row>
    <row r="350" spans="1:65" s="369" customFormat="1" x14ac:dyDescent="0.2">
      <c r="B350" s="370"/>
      <c r="C350" s="422"/>
      <c r="D350" s="363" t="s">
        <v>148</v>
      </c>
      <c r="E350" s="371" t="s">
        <v>3</v>
      </c>
      <c r="F350" s="372" t="s">
        <v>446</v>
      </c>
      <c r="H350" s="373">
        <v>2</v>
      </c>
      <c r="I350" s="151"/>
      <c r="L350" s="370"/>
      <c r="M350" s="374"/>
      <c r="N350" s="375"/>
      <c r="O350" s="375"/>
      <c r="P350" s="375"/>
      <c r="Q350" s="375"/>
      <c r="R350" s="375"/>
      <c r="S350" s="375"/>
      <c r="T350" s="376"/>
      <c r="AT350" s="371" t="s">
        <v>148</v>
      </c>
      <c r="AU350" s="371" t="s">
        <v>84</v>
      </c>
      <c r="AV350" s="369" t="s">
        <v>84</v>
      </c>
      <c r="AW350" s="369" t="s">
        <v>36</v>
      </c>
      <c r="AX350" s="369" t="s">
        <v>74</v>
      </c>
      <c r="AY350" s="371" t="s">
        <v>136</v>
      </c>
    </row>
    <row r="351" spans="1:65" s="377" customFormat="1" x14ac:dyDescent="0.2">
      <c r="B351" s="378"/>
      <c r="C351" s="423"/>
      <c r="D351" s="363" t="s">
        <v>148</v>
      </c>
      <c r="E351" s="379" t="s">
        <v>3</v>
      </c>
      <c r="F351" s="380" t="s">
        <v>152</v>
      </c>
      <c r="H351" s="381">
        <v>2</v>
      </c>
      <c r="I351" s="159"/>
      <c r="L351" s="378"/>
      <c r="M351" s="382"/>
      <c r="N351" s="383"/>
      <c r="O351" s="383"/>
      <c r="P351" s="383"/>
      <c r="Q351" s="383"/>
      <c r="R351" s="383"/>
      <c r="S351" s="383"/>
      <c r="T351" s="384"/>
      <c r="AT351" s="379" t="s">
        <v>148</v>
      </c>
      <c r="AU351" s="379" t="s">
        <v>84</v>
      </c>
      <c r="AV351" s="377" t="s">
        <v>144</v>
      </c>
      <c r="AW351" s="377" t="s">
        <v>36</v>
      </c>
      <c r="AX351" s="377" t="s">
        <v>82</v>
      </c>
      <c r="AY351" s="379" t="s">
        <v>136</v>
      </c>
    </row>
    <row r="352" spans="1:65" s="274" customFormat="1" ht="16.5" customHeight="1" x14ac:dyDescent="0.2">
      <c r="A352" s="271"/>
      <c r="B352" s="272"/>
      <c r="C352" s="404" t="s">
        <v>457</v>
      </c>
      <c r="D352" s="343" t="s">
        <v>139</v>
      </c>
      <c r="E352" s="344" t="s">
        <v>458</v>
      </c>
      <c r="F352" s="345" t="s">
        <v>459</v>
      </c>
      <c r="G352" s="346" t="s">
        <v>338</v>
      </c>
      <c r="H352" s="347">
        <v>3</v>
      </c>
      <c r="I352" s="131"/>
      <c r="J352" s="348">
        <f>ROUND(I352*H352,2)</f>
        <v>0</v>
      </c>
      <c r="K352" s="345" t="s">
        <v>143</v>
      </c>
      <c r="L352" s="272"/>
      <c r="M352" s="349" t="s">
        <v>3</v>
      </c>
      <c r="N352" s="350" t="s">
        <v>45</v>
      </c>
      <c r="O352" s="351"/>
      <c r="P352" s="352">
        <f>O352*H352</f>
        <v>0</v>
      </c>
      <c r="Q352" s="352">
        <v>0</v>
      </c>
      <c r="R352" s="352">
        <f>Q352*H352</f>
        <v>0</v>
      </c>
      <c r="S352" s="352">
        <v>0</v>
      </c>
      <c r="T352" s="353">
        <f>S352*H352</f>
        <v>0</v>
      </c>
      <c r="U352" s="271"/>
      <c r="V352" s="271"/>
      <c r="W352" s="271"/>
      <c r="X352" s="271"/>
      <c r="Y352" s="271"/>
      <c r="Z352" s="271"/>
      <c r="AA352" s="271"/>
      <c r="AB352" s="271"/>
      <c r="AC352" s="271"/>
      <c r="AD352" s="271"/>
      <c r="AE352" s="271"/>
      <c r="AR352" s="354" t="s">
        <v>257</v>
      </c>
      <c r="AT352" s="354" t="s">
        <v>139</v>
      </c>
      <c r="AU352" s="354" t="s">
        <v>84</v>
      </c>
      <c r="AY352" s="264" t="s">
        <v>136</v>
      </c>
      <c r="BE352" s="355">
        <f>IF(N352="základní",J352,0)</f>
        <v>0</v>
      </c>
      <c r="BF352" s="355">
        <f>IF(N352="snížená",J352,0)</f>
        <v>0</v>
      </c>
      <c r="BG352" s="355">
        <f>IF(N352="zákl. přenesená",J352,0)</f>
        <v>0</v>
      </c>
      <c r="BH352" s="355">
        <f>IF(N352="sníž. přenesená",J352,0)</f>
        <v>0</v>
      </c>
      <c r="BI352" s="355">
        <f>IF(N352="nulová",J352,0)</f>
        <v>0</v>
      </c>
      <c r="BJ352" s="264" t="s">
        <v>82</v>
      </c>
      <c r="BK352" s="355">
        <f>ROUND(I352*H352,2)</f>
        <v>0</v>
      </c>
      <c r="BL352" s="264" t="s">
        <v>257</v>
      </c>
      <c r="BM352" s="354" t="s">
        <v>460</v>
      </c>
    </row>
    <row r="353" spans="1:65" s="274" customFormat="1" x14ac:dyDescent="0.2">
      <c r="A353" s="271"/>
      <c r="B353" s="272"/>
      <c r="C353" s="408"/>
      <c r="D353" s="356" t="s">
        <v>146</v>
      </c>
      <c r="E353" s="271"/>
      <c r="F353" s="357" t="s">
        <v>461</v>
      </c>
      <c r="G353" s="271"/>
      <c r="H353" s="271"/>
      <c r="I353" s="136"/>
      <c r="J353" s="271"/>
      <c r="K353" s="271"/>
      <c r="L353" s="272"/>
      <c r="M353" s="358"/>
      <c r="N353" s="359"/>
      <c r="O353" s="351"/>
      <c r="P353" s="351"/>
      <c r="Q353" s="351"/>
      <c r="R353" s="351"/>
      <c r="S353" s="351"/>
      <c r="T353" s="360"/>
      <c r="U353" s="271"/>
      <c r="V353" s="271"/>
      <c r="W353" s="271"/>
      <c r="X353" s="271"/>
      <c r="Y353" s="271"/>
      <c r="Z353" s="271"/>
      <c r="AA353" s="271"/>
      <c r="AB353" s="271"/>
      <c r="AC353" s="271"/>
      <c r="AD353" s="271"/>
      <c r="AE353" s="271"/>
      <c r="AT353" s="264" t="s">
        <v>146</v>
      </c>
      <c r="AU353" s="264" t="s">
        <v>84</v>
      </c>
    </row>
    <row r="354" spans="1:65" s="361" customFormat="1" x14ac:dyDescent="0.2">
      <c r="B354" s="362"/>
      <c r="C354" s="421"/>
      <c r="D354" s="363" t="s">
        <v>148</v>
      </c>
      <c r="E354" s="364" t="s">
        <v>3</v>
      </c>
      <c r="F354" s="365" t="s">
        <v>445</v>
      </c>
      <c r="H354" s="364" t="s">
        <v>3</v>
      </c>
      <c r="I354" s="143"/>
      <c r="L354" s="362"/>
      <c r="M354" s="366"/>
      <c r="N354" s="367"/>
      <c r="O354" s="367"/>
      <c r="P354" s="367"/>
      <c r="Q354" s="367"/>
      <c r="R354" s="367"/>
      <c r="S354" s="367"/>
      <c r="T354" s="368"/>
      <c r="AT354" s="364" t="s">
        <v>148</v>
      </c>
      <c r="AU354" s="364" t="s">
        <v>84</v>
      </c>
      <c r="AV354" s="361" t="s">
        <v>82</v>
      </c>
      <c r="AW354" s="361" t="s">
        <v>36</v>
      </c>
      <c r="AX354" s="361" t="s">
        <v>74</v>
      </c>
      <c r="AY354" s="364" t="s">
        <v>136</v>
      </c>
    </row>
    <row r="355" spans="1:65" s="369" customFormat="1" x14ac:dyDescent="0.2">
      <c r="B355" s="370"/>
      <c r="C355" s="422"/>
      <c r="D355" s="363" t="s">
        <v>148</v>
      </c>
      <c r="E355" s="371" t="s">
        <v>3</v>
      </c>
      <c r="F355" s="372" t="s">
        <v>446</v>
      </c>
      <c r="H355" s="373">
        <v>2</v>
      </c>
      <c r="I355" s="151"/>
      <c r="L355" s="370"/>
      <c r="M355" s="374"/>
      <c r="N355" s="375"/>
      <c r="O355" s="375"/>
      <c r="P355" s="375"/>
      <c r="Q355" s="375"/>
      <c r="R355" s="375"/>
      <c r="S355" s="375"/>
      <c r="T355" s="376"/>
      <c r="AT355" s="371" t="s">
        <v>148</v>
      </c>
      <c r="AU355" s="371" t="s">
        <v>84</v>
      </c>
      <c r="AV355" s="369" t="s">
        <v>84</v>
      </c>
      <c r="AW355" s="369" t="s">
        <v>36</v>
      </c>
      <c r="AX355" s="369" t="s">
        <v>74</v>
      </c>
      <c r="AY355" s="371" t="s">
        <v>136</v>
      </c>
    </row>
    <row r="356" spans="1:65" s="361" customFormat="1" x14ac:dyDescent="0.2">
      <c r="B356" s="362"/>
      <c r="C356" s="421"/>
      <c r="D356" s="363" t="s">
        <v>148</v>
      </c>
      <c r="E356" s="364" t="s">
        <v>3</v>
      </c>
      <c r="F356" s="365" t="s">
        <v>447</v>
      </c>
      <c r="H356" s="364" t="s">
        <v>3</v>
      </c>
      <c r="I356" s="143"/>
      <c r="L356" s="362"/>
      <c r="M356" s="366"/>
      <c r="N356" s="367"/>
      <c r="O356" s="367"/>
      <c r="P356" s="367"/>
      <c r="Q356" s="367"/>
      <c r="R356" s="367"/>
      <c r="S356" s="367"/>
      <c r="T356" s="368"/>
      <c r="AT356" s="364" t="s">
        <v>148</v>
      </c>
      <c r="AU356" s="364" t="s">
        <v>84</v>
      </c>
      <c r="AV356" s="361" t="s">
        <v>82</v>
      </c>
      <c r="AW356" s="361" t="s">
        <v>36</v>
      </c>
      <c r="AX356" s="361" t="s">
        <v>74</v>
      </c>
      <c r="AY356" s="364" t="s">
        <v>136</v>
      </c>
    </row>
    <row r="357" spans="1:65" s="369" customFormat="1" x14ac:dyDescent="0.2">
      <c r="B357" s="370"/>
      <c r="C357" s="422"/>
      <c r="D357" s="363" t="s">
        <v>148</v>
      </c>
      <c r="E357" s="371" t="s">
        <v>3</v>
      </c>
      <c r="F357" s="372" t="s">
        <v>82</v>
      </c>
      <c r="H357" s="373">
        <v>1</v>
      </c>
      <c r="I357" s="151"/>
      <c r="L357" s="370"/>
      <c r="M357" s="374"/>
      <c r="N357" s="375"/>
      <c r="O357" s="375"/>
      <c r="P357" s="375"/>
      <c r="Q357" s="375"/>
      <c r="R357" s="375"/>
      <c r="S357" s="375"/>
      <c r="T357" s="376"/>
      <c r="AT357" s="371" t="s">
        <v>148</v>
      </c>
      <c r="AU357" s="371" t="s">
        <v>84</v>
      </c>
      <c r="AV357" s="369" t="s">
        <v>84</v>
      </c>
      <c r="AW357" s="369" t="s">
        <v>36</v>
      </c>
      <c r="AX357" s="369" t="s">
        <v>74</v>
      </c>
      <c r="AY357" s="371" t="s">
        <v>136</v>
      </c>
    </row>
    <row r="358" spans="1:65" s="377" customFormat="1" x14ac:dyDescent="0.2">
      <c r="B358" s="378"/>
      <c r="C358" s="423"/>
      <c r="D358" s="363" t="s">
        <v>148</v>
      </c>
      <c r="E358" s="379" t="s">
        <v>3</v>
      </c>
      <c r="F358" s="380" t="s">
        <v>152</v>
      </c>
      <c r="H358" s="381">
        <v>3</v>
      </c>
      <c r="I358" s="159"/>
      <c r="L358" s="378"/>
      <c r="M358" s="382"/>
      <c r="N358" s="383"/>
      <c r="O358" s="383"/>
      <c r="P358" s="383"/>
      <c r="Q358" s="383"/>
      <c r="R358" s="383"/>
      <c r="S358" s="383"/>
      <c r="T358" s="384"/>
      <c r="AT358" s="379" t="s">
        <v>148</v>
      </c>
      <c r="AU358" s="379" t="s">
        <v>84</v>
      </c>
      <c r="AV358" s="377" t="s">
        <v>144</v>
      </c>
      <c r="AW358" s="377" t="s">
        <v>36</v>
      </c>
      <c r="AX358" s="377" t="s">
        <v>82</v>
      </c>
      <c r="AY358" s="379" t="s">
        <v>136</v>
      </c>
    </row>
    <row r="359" spans="1:65" s="274" customFormat="1" ht="16.5" customHeight="1" x14ac:dyDescent="0.2">
      <c r="A359" s="271"/>
      <c r="B359" s="272"/>
      <c r="C359" s="424" t="s">
        <v>462</v>
      </c>
      <c r="D359" s="386" t="s">
        <v>408</v>
      </c>
      <c r="E359" s="387" t="s">
        <v>463</v>
      </c>
      <c r="F359" s="388" t="s">
        <v>464</v>
      </c>
      <c r="G359" s="389" t="s">
        <v>338</v>
      </c>
      <c r="H359" s="390">
        <v>1</v>
      </c>
      <c r="I359" s="169"/>
      <c r="J359" s="391">
        <f>ROUND(I359*H359,2)</f>
        <v>0</v>
      </c>
      <c r="K359" s="388" t="s">
        <v>143</v>
      </c>
      <c r="L359" s="392"/>
      <c r="M359" s="393" t="s">
        <v>3</v>
      </c>
      <c r="N359" s="394" t="s">
        <v>45</v>
      </c>
      <c r="O359" s="351"/>
      <c r="P359" s="352">
        <f>O359*H359</f>
        <v>0</v>
      </c>
      <c r="Q359" s="352">
        <v>1.4999999999999999E-4</v>
      </c>
      <c r="R359" s="352">
        <f>Q359*H359</f>
        <v>1.4999999999999999E-4</v>
      </c>
      <c r="S359" s="352">
        <v>0</v>
      </c>
      <c r="T359" s="353">
        <f>S359*H359</f>
        <v>0</v>
      </c>
      <c r="U359" s="271"/>
      <c r="V359" s="271"/>
      <c r="W359" s="271"/>
      <c r="X359" s="271"/>
      <c r="Y359" s="271"/>
      <c r="Z359" s="271"/>
      <c r="AA359" s="271"/>
      <c r="AB359" s="271"/>
      <c r="AC359" s="271"/>
      <c r="AD359" s="271"/>
      <c r="AE359" s="271"/>
      <c r="AR359" s="354" t="s">
        <v>363</v>
      </c>
      <c r="AT359" s="354" t="s">
        <v>408</v>
      </c>
      <c r="AU359" s="354" t="s">
        <v>84</v>
      </c>
      <c r="AY359" s="264" t="s">
        <v>136</v>
      </c>
      <c r="BE359" s="355">
        <f>IF(N359="základní",J359,0)</f>
        <v>0</v>
      </c>
      <c r="BF359" s="355">
        <f>IF(N359="snížená",J359,0)</f>
        <v>0</v>
      </c>
      <c r="BG359" s="355">
        <f>IF(N359="zákl. přenesená",J359,0)</f>
        <v>0</v>
      </c>
      <c r="BH359" s="355">
        <f>IF(N359="sníž. přenesená",J359,0)</f>
        <v>0</v>
      </c>
      <c r="BI359" s="355">
        <f>IF(N359="nulová",J359,0)</f>
        <v>0</v>
      </c>
      <c r="BJ359" s="264" t="s">
        <v>82</v>
      </c>
      <c r="BK359" s="355">
        <f>ROUND(I359*H359,2)</f>
        <v>0</v>
      </c>
      <c r="BL359" s="264" t="s">
        <v>257</v>
      </c>
      <c r="BM359" s="354" t="s">
        <v>465</v>
      </c>
    </row>
    <row r="360" spans="1:65" s="361" customFormat="1" x14ac:dyDescent="0.2">
      <c r="B360" s="362"/>
      <c r="C360" s="421"/>
      <c r="D360" s="363" t="s">
        <v>148</v>
      </c>
      <c r="E360" s="364" t="s">
        <v>3</v>
      </c>
      <c r="F360" s="365" t="s">
        <v>466</v>
      </c>
      <c r="H360" s="364" t="s">
        <v>3</v>
      </c>
      <c r="I360" s="143"/>
      <c r="L360" s="362"/>
      <c r="M360" s="366"/>
      <c r="N360" s="367"/>
      <c r="O360" s="367"/>
      <c r="P360" s="367"/>
      <c r="Q360" s="367"/>
      <c r="R360" s="367"/>
      <c r="S360" s="367"/>
      <c r="T360" s="368"/>
      <c r="AT360" s="364" t="s">
        <v>148</v>
      </c>
      <c r="AU360" s="364" t="s">
        <v>84</v>
      </c>
      <c r="AV360" s="361" t="s">
        <v>82</v>
      </c>
      <c r="AW360" s="361" t="s">
        <v>36</v>
      </c>
      <c r="AX360" s="361" t="s">
        <v>74</v>
      </c>
      <c r="AY360" s="364" t="s">
        <v>136</v>
      </c>
    </row>
    <row r="361" spans="1:65" s="369" customFormat="1" x14ac:dyDescent="0.2">
      <c r="B361" s="370"/>
      <c r="C361" s="422"/>
      <c r="D361" s="363" t="s">
        <v>148</v>
      </c>
      <c r="E361" s="371" t="s">
        <v>3</v>
      </c>
      <c r="F361" s="372" t="s">
        <v>82</v>
      </c>
      <c r="H361" s="373">
        <v>1</v>
      </c>
      <c r="I361" s="151"/>
      <c r="L361" s="370"/>
      <c r="M361" s="374"/>
      <c r="N361" s="375"/>
      <c r="O361" s="375"/>
      <c r="P361" s="375"/>
      <c r="Q361" s="375"/>
      <c r="R361" s="375"/>
      <c r="S361" s="375"/>
      <c r="T361" s="376"/>
      <c r="AT361" s="371" t="s">
        <v>148</v>
      </c>
      <c r="AU361" s="371" t="s">
        <v>84</v>
      </c>
      <c r="AV361" s="369" t="s">
        <v>84</v>
      </c>
      <c r="AW361" s="369" t="s">
        <v>36</v>
      </c>
      <c r="AX361" s="369" t="s">
        <v>74</v>
      </c>
      <c r="AY361" s="371" t="s">
        <v>136</v>
      </c>
    </row>
    <row r="362" spans="1:65" s="377" customFormat="1" x14ac:dyDescent="0.2">
      <c r="B362" s="378"/>
      <c r="C362" s="423"/>
      <c r="D362" s="363" t="s">
        <v>148</v>
      </c>
      <c r="E362" s="379" t="s">
        <v>3</v>
      </c>
      <c r="F362" s="380" t="s">
        <v>152</v>
      </c>
      <c r="H362" s="381">
        <v>1</v>
      </c>
      <c r="I362" s="159"/>
      <c r="L362" s="378"/>
      <c r="M362" s="382"/>
      <c r="N362" s="383"/>
      <c r="O362" s="383"/>
      <c r="P362" s="383"/>
      <c r="Q362" s="383"/>
      <c r="R362" s="383"/>
      <c r="S362" s="383"/>
      <c r="T362" s="384"/>
      <c r="AT362" s="379" t="s">
        <v>148</v>
      </c>
      <c r="AU362" s="379" t="s">
        <v>84</v>
      </c>
      <c r="AV362" s="377" t="s">
        <v>144</v>
      </c>
      <c r="AW362" s="377" t="s">
        <v>36</v>
      </c>
      <c r="AX362" s="377" t="s">
        <v>82</v>
      </c>
      <c r="AY362" s="379" t="s">
        <v>136</v>
      </c>
    </row>
    <row r="363" spans="1:65" s="274" customFormat="1" ht="16.5" customHeight="1" x14ac:dyDescent="0.2">
      <c r="A363" s="271"/>
      <c r="B363" s="272"/>
      <c r="C363" s="424" t="s">
        <v>467</v>
      </c>
      <c r="D363" s="386" t="s">
        <v>408</v>
      </c>
      <c r="E363" s="387" t="s">
        <v>468</v>
      </c>
      <c r="F363" s="395" t="s">
        <v>469</v>
      </c>
      <c r="G363" s="389" t="s">
        <v>338</v>
      </c>
      <c r="H363" s="390">
        <v>3</v>
      </c>
      <c r="I363" s="169"/>
      <c r="J363" s="391">
        <f>ROUND(I363*H363,2)</f>
        <v>0</v>
      </c>
      <c r="K363" s="388" t="s">
        <v>143</v>
      </c>
      <c r="L363" s="392"/>
      <c r="M363" s="393" t="s">
        <v>3</v>
      </c>
      <c r="N363" s="394" t="s">
        <v>45</v>
      </c>
      <c r="O363" s="351"/>
      <c r="P363" s="352">
        <f>O363*H363</f>
        <v>0</v>
      </c>
      <c r="Q363" s="352">
        <v>1.4999999999999999E-4</v>
      </c>
      <c r="R363" s="352">
        <f>Q363*H363</f>
        <v>4.4999999999999999E-4</v>
      </c>
      <c r="S363" s="352">
        <v>0</v>
      </c>
      <c r="T363" s="353">
        <f>S363*H363</f>
        <v>0</v>
      </c>
      <c r="U363" s="271"/>
      <c r="V363" s="271"/>
      <c r="W363" s="271"/>
      <c r="X363" s="271"/>
      <c r="Y363" s="271"/>
      <c r="Z363" s="271"/>
      <c r="AA363" s="271"/>
      <c r="AB363" s="271"/>
      <c r="AC363" s="271"/>
      <c r="AD363" s="271"/>
      <c r="AE363" s="271"/>
      <c r="AR363" s="354" t="s">
        <v>363</v>
      </c>
      <c r="AT363" s="354" t="s">
        <v>408</v>
      </c>
      <c r="AU363" s="354" t="s">
        <v>84</v>
      </c>
      <c r="AY363" s="264" t="s">
        <v>136</v>
      </c>
      <c r="BE363" s="355">
        <f>IF(N363="základní",J363,0)</f>
        <v>0</v>
      </c>
      <c r="BF363" s="355">
        <f>IF(N363="snížená",J363,0)</f>
        <v>0</v>
      </c>
      <c r="BG363" s="355">
        <f>IF(N363="zákl. přenesená",J363,0)</f>
        <v>0</v>
      </c>
      <c r="BH363" s="355">
        <f>IF(N363="sníž. přenesená",J363,0)</f>
        <v>0</v>
      </c>
      <c r="BI363" s="355">
        <f>IF(N363="nulová",J363,0)</f>
        <v>0</v>
      </c>
      <c r="BJ363" s="264" t="s">
        <v>82</v>
      </c>
      <c r="BK363" s="355">
        <f>ROUND(I363*H363,2)</f>
        <v>0</v>
      </c>
      <c r="BL363" s="264" t="s">
        <v>257</v>
      </c>
      <c r="BM363" s="354" t="s">
        <v>470</v>
      </c>
    </row>
    <row r="364" spans="1:65" s="361" customFormat="1" x14ac:dyDescent="0.2">
      <c r="B364" s="362"/>
      <c r="C364" s="421"/>
      <c r="D364" s="363" t="s">
        <v>148</v>
      </c>
      <c r="E364" s="364" t="s">
        <v>3</v>
      </c>
      <c r="F364" s="365" t="s">
        <v>445</v>
      </c>
      <c r="H364" s="364" t="s">
        <v>3</v>
      </c>
      <c r="I364" s="143"/>
      <c r="L364" s="362"/>
      <c r="M364" s="366"/>
      <c r="N364" s="367"/>
      <c r="O364" s="367"/>
      <c r="P364" s="367"/>
      <c r="Q364" s="367"/>
      <c r="R364" s="367"/>
      <c r="S364" s="367"/>
      <c r="T364" s="368"/>
      <c r="AT364" s="364" t="s">
        <v>148</v>
      </c>
      <c r="AU364" s="364" t="s">
        <v>84</v>
      </c>
      <c r="AV364" s="361" t="s">
        <v>82</v>
      </c>
      <c r="AW364" s="361" t="s">
        <v>36</v>
      </c>
      <c r="AX364" s="361" t="s">
        <v>74</v>
      </c>
      <c r="AY364" s="364" t="s">
        <v>136</v>
      </c>
    </row>
    <row r="365" spans="1:65" s="369" customFormat="1" x14ac:dyDescent="0.2">
      <c r="B365" s="370"/>
      <c r="C365" s="422"/>
      <c r="D365" s="363" t="s">
        <v>148</v>
      </c>
      <c r="E365" s="371" t="s">
        <v>3</v>
      </c>
      <c r="F365" s="372" t="s">
        <v>446</v>
      </c>
      <c r="H365" s="373">
        <v>2</v>
      </c>
      <c r="I365" s="151"/>
      <c r="L365" s="370"/>
      <c r="M365" s="374"/>
      <c r="N365" s="375"/>
      <c r="O365" s="375"/>
      <c r="P365" s="375"/>
      <c r="Q365" s="375"/>
      <c r="R365" s="375"/>
      <c r="S365" s="375"/>
      <c r="T365" s="376"/>
      <c r="AT365" s="371" t="s">
        <v>148</v>
      </c>
      <c r="AU365" s="371" t="s">
        <v>84</v>
      </c>
      <c r="AV365" s="369" t="s">
        <v>84</v>
      </c>
      <c r="AW365" s="369" t="s">
        <v>36</v>
      </c>
      <c r="AX365" s="369" t="s">
        <v>74</v>
      </c>
      <c r="AY365" s="371" t="s">
        <v>136</v>
      </c>
    </row>
    <row r="366" spans="1:65" s="361" customFormat="1" x14ac:dyDescent="0.2">
      <c r="B366" s="362"/>
      <c r="C366" s="421"/>
      <c r="D366" s="363" t="s">
        <v>148</v>
      </c>
      <c r="E366" s="364" t="s">
        <v>3</v>
      </c>
      <c r="F366" s="365" t="s">
        <v>447</v>
      </c>
      <c r="H366" s="364" t="s">
        <v>3</v>
      </c>
      <c r="I366" s="143"/>
      <c r="L366" s="362"/>
      <c r="M366" s="366"/>
      <c r="N366" s="367"/>
      <c r="O366" s="367"/>
      <c r="P366" s="367"/>
      <c r="Q366" s="367"/>
      <c r="R366" s="367"/>
      <c r="S366" s="367"/>
      <c r="T366" s="368"/>
      <c r="AT366" s="364" t="s">
        <v>148</v>
      </c>
      <c r="AU366" s="364" t="s">
        <v>84</v>
      </c>
      <c r="AV366" s="361" t="s">
        <v>82</v>
      </c>
      <c r="AW366" s="361" t="s">
        <v>36</v>
      </c>
      <c r="AX366" s="361" t="s">
        <v>74</v>
      </c>
      <c r="AY366" s="364" t="s">
        <v>136</v>
      </c>
    </row>
    <row r="367" spans="1:65" s="369" customFormat="1" x14ac:dyDescent="0.2">
      <c r="B367" s="370"/>
      <c r="C367" s="422"/>
      <c r="D367" s="363" t="s">
        <v>148</v>
      </c>
      <c r="E367" s="371" t="s">
        <v>3</v>
      </c>
      <c r="F367" s="372" t="s">
        <v>82</v>
      </c>
      <c r="H367" s="373">
        <v>1</v>
      </c>
      <c r="I367" s="151"/>
      <c r="L367" s="370"/>
      <c r="M367" s="374"/>
      <c r="N367" s="375"/>
      <c r="O367" s="375"/>
      <c r="P367" s="375"/>
      <c r="Q367" s="375"/>
      <c r="R367" s="375"/>
      <c r="S367" s="375"/>
      <c r="T367" s="376"/>
      <c r="AT367" s="371" t="s">
        <v>148</v>
      </c>
      <c r="AU367" s="371" t="s">
        <v>84</v>
      </c>
      <c r="AV367" s="369" t="s">
        <v>84</v>
      </c>
      <c r="AW367" s="369" t="s">
        <v>36</v>
      </c>
      <c r="AX367" s="369" t="s">
        <v>74</v>
      </c>
      <c r="AY367" s="371" t="s">
        <v>136</v>
      </c>
    </row>
    <row r="368" spans="1:65" s="377" customFormat="1" x14ac:dyDescent="0.2">
      <c r="B368" s="378"/>
      <c r="C368" s="423"/>
      <c r="D368" s="363" t="s">
        <v>148</v>
      </c>
      <c r="E368" s="379" t="s">
        <v>3</v>
      </c>
      <c r="F368" s="380" t="s">
        <v>152</v>
      </c>
      <c r="H368" s="381">
        <v>3</v>
      </c>
      <c r="I368" s="159"/>
      <c r="L368" s="378"/>
      <c r="M368" s="382"/>
      <c r="N368" s="383"/>
      <c r="O368" s="383"/>
      <c r="P368" s="383"/>
      <c r="Q368" s="383"/>
      <c r="R368" s="383"/>
      <c r="S368" s="383"/>
      <c r="T368" s="384"/>
      <c r="AT368" s="379" t="s">
        <v>148</v>
      </c>
      <c r="AU368" s="379" t="s">
        <v>84</v>
      </c>
      <c r="AV368" s="377" t="s">
        <v>144</v>
      </c>
      <c r="AW368" s="377" t="s">
        <v>36</v>
      </c>
      <c r="AX368" s="377" t="s">
        <v>82</v>
      </c>
      <c r="AY368" s="379" t="s">
        <v>136</v>
      </c>
    </row>
    <row r="369" spans="1:65" s="274" customFormat="1" ht="16.5" customHeight="1" x14ac:dyDescent="0.2">
      <c r="A369" s="271"/>
      <c r="B369" s="272"/>
      <c r="C369" s="404" t="s">
        <v>471</v>
      </c>
      <c r="D369" s="343" t="s">
        <v>139</v>
      </c>
      <c r="E369" s="344" t="s">
        <v>472</v>
      </c>
      <c r="F369" s="345" t="s">
        <v>473</v>
      </c>
      <c r="G369" s="346" t="s">
        <v>338</v>
      </c>
      <c r="H369" s="347">
        <v>3</v>
      </c>
      <c r="I369" s="131"/>
      <c r="J369" s="348">
        <f>ROUND(I369*H369,2)</f>
        <v>0</v>
      </c>
      <c r="K369" s="345" t="s">
        <v>143</v>
      </c>
      <c r="L369" s="272"/>
      <c r="M369" s="349" t="s">
        <v>3</v>
      </c>
      <c r="N369" s="350" t="s">
        <v>45</v>
      </c>
      <c r="O369" s="351"/>
      <c r="P369" s="352">
        <f>O369*H369</f>
        <v>0</v>
      </c>
      <c r="Q369" s="352">
        <v>0</v>
      </c>
      <c r="R369" s="352">
        <f>Q369*H369</f>
        <v>0</v>
      </c>
      <c r="S369" s="352">
        <v>0</v>
      </c>
      <c r="T369" s="353">
        <f>S369*H369</f>
        <v>0</v>
      </c>
      <c r="U369" s="271"/>
      <c r="V369" s="271"/>
      <c r="W369" s="271"/>
      <c r="X369" s="271"/>
      <c r="Y369" s="271"/>
      <c r="Z369" s="271"/>
      <c r="AA369" s="271"/>
      <c r="AB369" s="271"/>
      <c r="AC369" s="271"/>
      <c r="AD369" s="271"/>
      <c r="AE369" s="271"/>
      <c r="AR369" s="354" t="s">
        <v>257</v>
      </c>
      <c r="AT369" s="354" t="s">
        <v>139</v>
      </c>
      <c r="AU369" s="354" t="s">
        <v>84</v>
      </c>
      <c r="AY369" s="264" t="s">
        <v>136</v>
      </c>
      <c r="BE369" s="355">
        <f>IF(N369="základní",J369,0)</f>
        <v>0</v>
      </c>
      <c r="BF369" s="355">
        <f>IF(N369="snížená",J369,0)</f>
        <v>0</v>
      </c>
      <c r="BG369" s="355">
        <f>IF(N369="zákl. přenesená",J369,0)</f>
        <v>0</v>
      </c>
      <c r="BH369" s="355">
        <f>IF(N369="sníž. přenesená",J369,0)</f>
        <v>0</v>
      </c>
      <c r="BI369" s="355">
        <f>IF(N369="nulová",J369,0)</f>
        <v>0</v>
      </c>
      <c r="BJ369" s="264" t="s">
        <v>82</v>
      </c>
      <c r="BK369" s="355">
        <f>ROUND(I369*H369,2)</f>
        <v>0</v>
      </c>
      <c r="BL369" s="264" t="s">
        <v>257</v>
      </c>
      <c r="BM369" s="354" t="s">
        <v>474</v>
      </c>
    </row>
    <row r="370" spans="1:65" s="274" customFormat="1" x14ac:dyDescent="0.2">
      <c r="A370" s="271"/>
      <c r="B370" s="272"/>
      <c r="C370" s="408"/>
      <c r="D370" s="356" t="s">
        <v>146</v>
      </c>
      <c r="E370" s="271"/>
      <c r="F370" s="357" t="s">
        <v>475</v>
      </c>
      <c r="G370" s="271"/>
      <c r="H370" s="271"/>
      <c r="I370" s="136"/>
      <c r="J370" s="271"/>
      <c r="K370" s="271"/>
      <c r="L370" s="272"/>
      <c r="M370" s="358"/>
      <c r="N370" s="359"/>
      <c r="O370" s="351"/>
      <c r="P370" s="351"/>
      <c r="Q370" s="351"/>
      <c r="R370" s="351"/>
      <c r="S370" s="351"/>
      <c r="T370" s="360"/>
      <c r="U370" s="271"/>
      <c r="V370" s="271"/>
      <c r="W370" s="271"/>
      <c r="X370" s="271"/>
      <c r="Y370" s="271"/>
      <c r="Z370" s="271"/>
      <c r="AA370" s="271"/>
      <c r="AB370" s="271"/>
      <c r="AC370" s="271"/>
      <c r="AD370" s="271"/>
      <c r="AE370" s="271"/>
      <c r="AT370" s="264" t="s">
        <v>146</v>
      </c>
      <c r="AU370" s="264" t="s">
        <v>84</v>
      </c>
    </row>
    <row r="371" spans="1:65" s="361" customFormat="1" x14ac:dyDescent="0.2">
      <c r="B371" s="362"/>
      <c r="C371" s="421"/>
      <c r="D371" s="363" t="s">
        <v>148</v>
      </c>
      <c r="E371" s="364" t="s">
        <v>3</v>
      </c>
      <c r="F371" s="365" t="s">
        <v>445</v>
      </c>
      <c r="H371" s="364" t="s">
        <v>3</v>
      </c>
      <c r="I371" s="143"/>
      <c r="L371" s="362"/>
      <c r="M371" s="366"/>
      <c r="N371" s="367"/>
      <c r="O371" s="367"/>
      <c r="P371" s="367"/>
      <c r="Q371" s="367"/>
      <c r="R371" s="367"/>
      <c r="S371" s="367"/>
      <c r="T371" s="368"/>
      <c r="AT371" s="364" t="s">
        <v>148</v>
      </c>
      <c r="AU371" s="364" t="s">
        <v>84</v>
      </c>
      <c r="AV371" s="361" t="s">
        <v>82</v>
      </c>
      <c r="AW371" s="361" t="s">
        <v>36</v>
      </c>
      <c r="AX371" s="361" t="s">
        <v>74</v>
      </c>
      <c r="AY371" s="364" t="s">
        <v>136</v>
      </c>
    </row>
    <row r="372" spans="1:65" s="369" customFormat="1" x14ac:dyDescent="0.2">
      <c r="B372" s="370"/>
      <c r="C372" s="422"/>
      <c r="D372" s="363" t="s">
        <v>148</v>
      </c>
      <c r="E372" s="371" t="s">
        <v>3</v>
      </c>
      <c r="F372" s="372" t="s">
        <v>446</v>
      </c>
      <c r="H372" s="373">
        <v>2</v>
      </c>
      <c r="I372" s="151"/>
      <c r="L372" s="370"/>
      <c r="M372" s="374"/>
      <c r="N372" s="375"/>
      <c r="O372" s="375"/>
      <c r="P372" s="375"/>
      <c r="Q372" s="375"/>
      <c r="R372" s="375"/>
      <c r="S372" s="375"/>
      <c r="T372" s="376"/>
      <c r="AT372" s="371" t="s">
        <v>148</v>
      </c>
      <c r="AU372" s="371" t="s">
        <v>84</v>
      </c>
      <c r="AV372" s="369" t="s">
        <v>84</v>
      </c>
      <c r="AW372" s="369" t="s">
        <v>36</v>
      </c>
      <c r="AX372" s="369" t="s">
        <v>74</v>
      </c>
      <c r="AY372" s="371" t="s">
        <v>136</v>
      </c>
    </row>
    <row r="373" spans="1:65" s="361" customFormat="1" x14ac:dyDescent="0.2">
      <c r="B373" s="362"/>
      <c r="C373" s="421"/>
      <c r="D373" s="363" t="s">
        <v>148</v>
      </c>
      <c r="E373" s="364" t="s">
        <v>3</v>
      </c>
      <c r="F373" s="365" t="s">
        <v>447</v>
      </c>
      <c r="H373" s="364" t="s">
        <v>3</v>
      </c>
      <c r="I373" s="143"/>
      <c r="L373" s="362"/>
      <c r="M373" s="366"/>
      <c r="N373" s="367"/>
      <c r="O373" s="367"/>
      <c r="P373" s="367"/>
      <c r="Q373" s="367"/>
      <c r="R373" s="367"/>
      <c r="S373" s="367"/>
      <c r="T373" s="368"/>
      <c r="AT373" s="364" t="s">
        <v>148</v>
      </c>
      <c r="AU373" s="364" t="s">
        <v>84</v>
      </c>
      <c r="AV373" s="361" t="s">
        <v>82</v>
      </c>
      <c r="AW373" s="361" t="s">
        <v>36</v>
      </c>
      <c r="AX373" s="361" t="s">
        <v>74</v>
      </c>
      <c r="AY373" s="364" t="s">
        <v>136</v>
      </c>
    </row>
    <row r="374" spans="1:65" s="369" customFormat="1" x14ac:dyDescent="0.2">
      <c r="B374" s="370"/>
      <c r="C374" s="422"/>
      <c r="D374" s="363" t="s">
        <v>148</v>
      </c>
      <c r="E374" s="371" t="s">
        <v>3</v>
      </c>
      <c r="F374" s="372" t="s">
        <v>82</v>
      </c>
      <c r="H374" s="373">
        <v>1</v>
      </c>
      <c r="I374" s="151"/>
      <c r="L374" s="370"/>
      <c r="M374" s="374"/>
      <c r="N374" s="375"/>
      <c r="O374" s="375"/>
      <c r="P374" s="375"/>
      <c r="Q374" s="375"/>
      <c r="R374" s="375"/>
      <c r="S374" s="375"/>
      <c r="T374" s="376"/>
      <c r="AT374" s="371" t="s">
        <v>148</v>
      </c>
      <c r="AU374" s="371" t="s">
        <v>84</v>
      </c>
      <c r="AV374" s="369" t="s">
        <v>84</v>
      </c>
      <c r="AW374" s="369" t="s">
        <v>36</v>
      </c>
      <c r="AX374" s="369" t="s">
        <v>74</v>
      </c>
      <c r="AY374" s="371" t="s">
        <v>136</v>
      </c>
    </row>
    <row r="375" spans="1:65" s="377" customFormat="1" x14ac:dyDescent="0.2">
      <c r="B375" s="378"/>
      <c r="C375" s="423"/>
      <c r="D375" s="363" t="s">
        <v>148</v>
      </c>
      <c r="E375" s="379" t="s">
        <v>3</v>
      </c>
      <c r="F375" s="380" t="s">
        <v>152</v>
      </c>
      <c r="H375" s="381">
        <v>3</v>
      </c>
      <c r="I375" s="159"/>
      <c r="L375" s="378"/>
      <c r="M375" s="382"/>
      <c r="N375" s="383"/>
      <c r="O375" s="383"/>
      <c r="P375" s="383"/>
      <c r="Q375" s="383"/>
      <c r="R375" s="383"/>
      <c r="S375" s="383"/>
      <c r="T375" s="384"/>
      <c r="AT375" s="379" t="s">
        <v>148</v>
      </c>
      <c r="AU375" s="379" t="s">
        <v>84</v>
      </c>
      <c r="AV375" s="377" t="s">
        <v>144</v>
      </c>
      <c r="AW375" s="377" t="s">
        <v>36</v>
      </c>
      <c r="AX375" s="377" t="s">
        <v>82</v>
      </c>
      <c r="AY375" s="379" t="s">
        <v>136</v>
      </c>
    </row>
    <row r="376" spans="1:65" s="274" customFormat="1" ht="16.5" customHeight="1" x14ac:dyDescent="0.2">
      <c r="A376" s="271"/>
      <c r="B376" s="272"/>
      <c r="C376" s="424" t="s">
        <v>476</v>
      </c>
      <c r="D376" s="386" t="s">
        <v>408</v>
      </c>
      <c r="E376" s="387" t="s">
        <v>477</v>
      </c>
      <c r="F376" s="388" t="s">
        <v>478</v>
      </c>
      <c r="G376" s="389" t="s">
        <v>338</v>
      </c>
      <c r="H376" s="390">
        <v>3</v>
      </c>
      <c r="I376" s="169"/>
      <c r="J376" s="391">
        <f>ROUND(I376*H376,2)</f>
        <v>0</v>
      </c>
      <c r="K376" s="388" t="s">
        <v>143</v>
      </c>
      <c r="L376" s="392"/>
      <c r="M376" s="393" t="s">
        <v>3</v>
      </c>
      <c r="N376" s="394" t="s">
        <v>45</v>
      </c>
      <c r="O376" s="351"/>
      <c r="P376" s="352">
        <f>O376*H376</f>
        <v>0</v>
      </c>
      <c r="Q376" s="352">
        <v>2.2000000000000001E-3</v>
      </c>
      <c r="R376" s="352">
        <f>Q376*H376</f>
        <v>6.6E-3</v>
      </c>
      <c r="S376" s="352">
        <v>0</v>
      </c>
      <c r="T376" s="353">
        <f>S376*H376</f>
        <v>0</v>
      </c>
      <c r="U376" s="271"/>
      <c r="V376" s="271"/>
      <c r="W376" s="271"/>
      <c r="X376" s="271"/>
      <c r="Y376" s="271"/>
      <c r="Z376" s="271"/>
      <c r="AA376" s="271"/>
      <c r="AB376" s="271"/>
      <c r="AC376" s="271"/>
      <c r="AD376" s="271"/>
      <c r="AE376" s="271"/>
      <c r="AR376" s="354" t="s">
        <v>363</v>
      </c>
      <c r="AT376" s="354" t="s">
        <v>408</v>
      </c>
      <c r="AU376" s="354" t="s">
        <v>84</v>
      </c>
      <c r="AY376" s="264" t="s">
        <v>136</v>
      </c>
      <c r="BE376" s="355">
        <f>IF(N376="základní",J376,0)</f>
        <v>0</v>
      </c>
      <c r="BF376" s="355">
        <f>IF(N376="snížená",J376,0)</f>
        <v>0</v>
      </c>
      <c r="BG376" s="355">
        <f>IF(N376="zákl. přenesená",J376,0)</f>
        <v>0</v>
      </c>
      <c r="BH376" s="355">
        <f>IF(N376="sníž. přenesená",J376,0)</f>
        <v>0</v>
      </c>
      <c r="BI376" s="355">
        <f>IF(N376="nulová",J376,0)</f>
        <v>0</v>
      </c>
      <c r="BJ376" s="264" t="s">
        <v>82</v>
      </c>
      <c r="BK376" s="355">
        <f>ROUND(I376*H376,2)</f>
        <v>0</v>
      </c>
      <c r="BL376" s="264" t="s">
        <v>257</v>
      </c>
      <c r="BM376" s="354" t="s">
        <v>479</v>
      </c>
    </row>
    <row r="377" spans="1:65" s="361" customFormat="1" x14ac:dyDescent="0.2">
      <c r="B377" s="362"/>
      <c r="C377" s="421"/>
      <c r="D377" s="363" t="s">
        <v>148</v>
      </c>
      <c r="E377" s="364" t="s">
        <v>3</v>
      </c>
      <c r="F377" s="365" t="s">
        <v>445</v>
      </c>
      <c r="H377" s="364" t="s">
        <v>3</v>
      </c>
      <c r="I377" s="143"/>
      <c r="L377" s="362"/>
      <c r="M377" s="366"/>
      <c r="N377" s="367"/>
      <c r="O377" s="367"/>
      <c r="P377" s="367"/>
      <c r="Q377" s="367"/>
      <c r="R377" s="367"/>
      <c r="S377" s="367"/>
      <c r="T377" s="368"/>
      <c r="AT377" s="364" t="s">
        <v>148</v>
      </c>
      <c r="AU377" s="364" t="s">
        <v>84</v>
      </c>
      <c r="AV377" s="361" t="s">
        <v>82</v>
      </c>
      <c r="AW377" s="361" t="s">
        <v>36</v>
      </c>
      <c r="AX377" s="361" t="s">
        <v>74</v>
      </c>
      <c r="AY377" s="364" t="s">
        <v>136</v>
      </c>
    </row>
    <row r="378" spans="1:65" s="369" customFormat="1" x14ac:dyDescent="0.2">
      <c r="B378" s="370"/>
      <c r="C378" s="422"/>
      <c r="D378" s="363" t="s">
        <v>148</v>
      </c>
      <c r="E378" s="371" t="s">
        <v>3</v>
      </c>
      <c r="F378" s="372" t="s">
        <v>446</v>
      </c>
      <c r="H378" s="373">
        <v>2</v>
      </c>
      <c r="I378" s="151"/>
      <c r="L378" s="370"/>
      <c r="M378" s="374"/>
      <c r="N378" s="375"/>
      <c r="O378" s="375"/>
      <c r="P378" s="375"/>
      <c r="Q378" s="375"/>
      <c r="R378" s="375"/>
      <c r="S378" s="375"/>
      <c r="T378" s="376"/>
      <c r="AT378" s="371" t="s">
        <v>148</v>
      </c>
      <c r="AU378" s="371" t="s">
        <v>84</v>
      </c>
      <c r="AV378" s="369" t="s">
        <v>84</v>
      </c>
      <c r="AW378" s="369" t="s">
        <v>36</v>
      </c>
      <c r="AX378" s="369" t="s">
        <v>74</v>
      </c>
      <c r="AY378" s="371" t="s">
        <v>136</v>
      </c>
    </row>
    <row r="379" spans="1:65" s="361" customFormat="1" x14ac:dyDescent="0.2">
      <c r="B379" s="362"/>
      <c r="C379" s="421"/>
      <c r="D379" s="363" t="s">
        <v>148</v>
      </c>
      <c r="E379" s="364" t="s">
        <v>3</v>
      </c>
      <c r="F379" s="365" t="s">
        <v>447</v>
      </c>
      <c r="H379" s="364" t="s">
        <v>3</v>
      </c>
      <c r="I379" s="143"/>
      <c r="L379" s="362"/>
      <c r="M379" s="366"/>
      <c r="N379" s="367"/>
      <c r="O379" s="367"/>
      <c r="P379" s="367"/>
      <c r="Q379" s="367"/>
      <c r="R379" s="367"/>
      <c r="S379" s="367"/>
      <c r="T379" s="368"/>
      <c r="AT379" s="364" t="s">
        <v>148</v>
      </c>
      <c r="AU379" s="364" t="s">
        <v>84</v>
      </c>
      <c r="AV379" s="361" t="s">
        <v>82</v>
      </c>
      <c r="AW379" s="361" t="s">
        <v>36</v>
      </c>
      <c r="AX379" s="361" t="s">
        <v>74</v>
      </c>
      <c r="AY379" s="364" t="s">
        <v>136</v>
      </c>
    </row>
    <row r="380" spans="1:65" s="369" customFormat="1" x14ac:dyDescent="0.2">
      <c r="B380" s="370"/>
      <c r="C380" s="422"/>
      <c r="D380" s="363" t="s">
        <v>148</v>
      </c>
      <c r="E380" s="371" t="s">
        <v>3</v>
      </c>
      <c r="F380" s="372" t="s">
        <v>82</v>
      </c>
      <c r="H380" s="373">
        <v>1</v>
      </c>
      <c r="I380" s="151"/>
      <c r="L380" s="370"/>
      <c r="M380" s="374"/>
      <c r="N380" s="375"/>
      <c r="O380" s="375"/>
      <c r="P380" s="375"/>
      <c r="Q380" s="375"/>
      <c r="R380" s="375"/>
      <c r="S380" s="375"/>
      <c r="T380" s="376"/>
      <c r="AT380" s="371" t="s">
        <v>148</v>
      </c>
      <c r="AU380" s="371" t="s">
        <v>84</v>
      </c>
      <c r="AV380" s="369" t="s">
        <v>84</v>
      </c>
      <c r="AW380" s="369" t="s">
        <v>36</v>
      </c>
      <c r="AX380" s="369" t="s">
        <v>74</v>
      </c>
      <c r="AY380" s="371" t="s">
        <v>136</v>
      </c>
    </row>
    <row r="381" spans="1:65" s="377" customFormat="1" x14ac:dyDescent="0.2">
      <c r="B381" s="378"/>
      <c r="C381" s="423"/>
      <c r="D381" s="363" t="s">
        <v>148</v>
      </c>
      <c r="E381" s="379" t="s">
        <v>3</v>
      </c>
      <c r="F381" s="380" t="s">
        <v>152</v>
      </c>
      <c r="H381" s="381">
        <v>3</v>
      </c>
      <c r="I381" s="159"/>
      <c r="L381" s="378"/>
      <c r="M381" s="382"/>
      <c r="N381" s="383"/>
      <c r="O381" s="383"/>
      <c r="P381" s="383"/>
      <c r="Q381" s="383"/>
      <c r="R381" s="383"/>
      <c r="S381" s="383"/>
      <c r="T381" s="384"/>
      <c r="AT381" s="379" t="s">
        <v>148</v>
      </c>
      <c r="AU381" s="379" t="s">
        <v>84</v>
      </c>
      <c r="AV381" s="377" t="s">
        <v>144</v>
      </c>
      <c r="AW381" s="377" t="s">
        <v>36</v>
      </c>
      <c r="AX381" s="377" t="s">
        <v>82</v>
      </c>
      <c r="AY381" s="379" t="s">
        <v>136</v>
      </c>
    </row>
    <row r="382" spans="1:65" s="274" customFormat="1" ht="16.5" customHeight="1" x14ac:dyDescent="0.2">
      <c r="A382" s="271"/>
      <c r="B382" s="272"/>
      <c r="C382" s="424" t="s">
        <v>480</v>
      </c>
      <c r="D382" s="386" t="s">
        <v>408</v>
      </c>
      <c r="E382" s="387" t="s">
        <v>481</v>
      </c>
      <c r="F382" s="388" t="s">
        <v>482</v>
      </c>
      <c r="G382" s="389" t="s">
        <v>338</v>
      </c>
      <c r="H382" s="390">
        <v>3</v>
      </c>
      <c r="I382" s="169"/>
      <c r="J382" s="391">
        <f>ROUND(I382*H382,2)</f>
        <v>0</v>
      </c>
      <c r="K382" s="388" t="s">
        <v>143</v>
      </c>
      <c r="L382" s="392"/>
      <c r="M382" s="393" t="s">
        <v>3</v>
      </c>
      <c r="N382" s="394" t="s">
        <v>45</v>
      </c>
      <c r="O382" s="351"/>
      <c r="P382" s="352">
        <f>O382*H382</f>
        <v>0</v>
      </c>
      <c r="Q382" s="352">
        <v>2.2000000000000001E-3</v>
      </c>
      <c r="R382" s="352">
        <f>Q382*H382</f>
        <v>6.6E-3</v>
      </c>
      <c r="S382" s="352">
        <v>0</v>
      </c>
      <c r="T382" s="353">
        <f>S382*H382</f>
        <v>0</v>
      </c>
      <c r="U382" s="271"/>
      <c r="V382" s="271"/>
      <c r="W382" s="271"/>
      <c r="X382" s="271"/>
      <c r="Y382" s="271"/>
      <c r="Z382" s="271"/>
      <c r="AA382" s="271"/>
      <c r="AB382" s="271"/>
      <c r="AC382" s="271"/>
      <c r="AD382" s="271"/>
      <c r="AE382" s="271"/>
      <c r="AR382" s="354" t="s">
        <v>363</v>
      </c>
      <c r="AT382" s="354" t="s">
        <v>408</v>
      </c>
      <c r="AU382" s="354" t="s">
        <v>84</v>
      </c>
      <c r="AY382" s="264" t="s">
        <v>136</v>
      </c>
      <c r="BE382" s="355">
        <f>IF(N382="základní",J382,0)</f>
        <v>0</v>
      </c>
      <c r="BF382" s="355">
        <f>IF(N382="snížená",J382,0)</f>
        <v>0</v>
      </c>
      <c r="BG382" s="355">
        <f>IF(N382="zákl. přenesená",J382,0)</f>
        <v>0</v>
      </c>
      <c r="BH382" s="355">
        <f>IF(N382="sníž. přenesená",J382,0)</f>
        <v>0</v>
      </c>
      <c r="BI382" s="355">
        <f>IF(N382="nulová",J382,0)</f>
        <v>0</v>
      </c>
      <c r="BJ382" s="264" t="s">
        <v>82</v>
      </c>
      <c r="BK382" s="355">
        <f>ROUND(I382*H382,2)</f>
        <v>0</v>
      </c>
      <c r="BL382" s="264" t="s">
        <v>257</v>
      </c>
      <c r="BM382" s="354" t="s">
        <v>483</v>
      </c>
    </row>
    <row r="383" spans="1:65" s="361" customFormat="1" x14ac:dyDescent="0.2">
      <c r="B383" s="362"/>
      <c r="C383" s="421"/>
      <c r="D383" s="363" t="s">
        <v>148</v>
      </c>
      <c r="E383" s="364" t="s">
        <v>3</v>
      </c>
      <c r="F383" s="365" t="s">
        <v>445</v>
      </c>
      <c r="H383" s="364" t="s">
        <v>3</v>
      </c>
      <c r="I383" s="143"/>
      <c r="L383" s="362"/>
      <c r="M383" s="366"/>
      <c r="N383" s="367"/>
      <c r="O383" s="367"/>
      <c r="P383" s="367"/>
      <c r="Q383" s="367"/>
      <c r="R383" s="367"/>
      <c r="S383" s="367"/>
      <c r="T383" s="368"/>
      <c r="AT383" s="364" t="s">
        <v>148</v>
      </c>
      <c r="AU383" s="364" t="s">
        <v>84</v>
      </c>
      <c r="AV383" s="361" t="s">
        <v>82</v>
      </c>
      <c r="AW383" s="361" t="s">
        <v>36</v>
      </c>
      <c r="AX383" s="361" t="s">
        <v>74</v>
      </c>
      <c r="AY383" s="364" t="s">
        <v>136</v>
      </c>
    </row>
    <row r="384" spans="1:65" s="369" customFormat="1" x14ac:dyDescent="0.2">
      <c r="B384" s="370"/>
      <c r="C384" s="422"/>
      <c r="D384" s="363" t="s">
        <v>148</v>
      </c>
      <c r="E384" s="371" t="s">
        <v>3</v>
      </c>
      <c r="F384" s="372" t="s">
        <v>446</v>
      </c>
      <c r="H384" s="373">
        <v>2</v>
      </c>
      <c r="I384" s="151"/>
      <c r="L384" s="370"/>
      <c r="M384" s="374"/>
      <c r="N384" s="375"/>
      <c r="O384" s="375"/>
      <c r="P384" s="375"/>
      <c r="Q384" s="375"/>
      <c r="R384" s="375"/>
      <c r="S384" s="375"/>
      <c r="T384" s="376"/>
      <c r="AT384" s="371" t="s">
        <v>148</v>
      </c>
      <c r="AU384" s="371" t="s">
        <v>84</v>
      </c>
      <c r="AV384" s="369" t="s">
        <v>84</v>
      </c>
      <c r="AW384" s="369" t="s">
        <v>36</v>
      </c>
      <c r="AX384" s="369" t="s">
        <v>74</v>
      </c>
      <c r="AY384" s="371" t="s">
        <v>136</v>
      </c>
    </row>
    <row r="385" spans="1:65" s="361" customFormat="1" x14ac:dyDescent="0.2">
      <c r="B385" s="362"/>
      <c r="C385" s="421"/>
      <c r="D385" s="363" t="s">
        <v>148</v>
      </c>
      <c r="E385" s="364" t="s">
        <v>3</v>
      </c>
      <c r="F385" s="365" t="s">
        <v>447</v>
      </c>
      <c r="H385" s="364" t="s">
        <v>3</v>
      </c>
      <c r="I385" s="143"/>
      <c r="L385" s="362"/>
      <c r="M385" s="366"/>
      <c r="N385" s="367"/>
      <c r="O385" s="367"/>
      <c r="P385" s="367"/>
      <c r="Q385" s="367"/>
      <c r="R385" s="367"/>
      <c r="S385" s="367"/>
      <c r="T385" s="368"/>
      <c r="AT385" s="364" t="s">
        <v>148</v>
      </c>
      <c r="AU385" s="364" t="s">
        <v>84</v>
      </c>
      <c r="AV385" s="361" t="s">
        <v>82</v>
      </c>
      <c r="AW385" s="361" t="s">
        <v>36</v>
      </c>
      <c r="AX385" s="361" t="s">
        <v>74</v>
      </c>
      <c r="AY385" s="364" t="s">
        <v>136</v>
      </c>
    </row>
    <row r="386" spans="1:65" s="369" customFormat="1" x14ac:dyDescent="0.2">
      <c r="B386" s="370"/>
      <c r="C386" s="422"/>
      <c r="D386" s="363" t="s">
        <v>148</v>
      </c>
      <c r="E386" s="371" t="s">
        <v>3</v>
      </c>
      <c r="F386" s="372" t="s">
        <v>82</v>
      </c>
      <c r="H386" s="373">
        <v>1</v>
      </c>
      <c r="I386" s="151"/>
      <c r="L386" s="370"/>
      <c r="M386" s="374"/>
      <c r="N386" s="375"/>
      <c r="O386" s="375"/>
      <c r="P386" s="375"/>
      <c r="Q386" s="375"/>
      <c r="R386" s="375"/>
      <c r="S386" s="375"/>
      <c r="T386" s="376"/>
      <c r="AT386" s="371" t="s">
        <v>148</v>
      </c>
      <c r="AU386" s="371" t="s">
        <v>84</v>
      </c>
      <c r="AV386" s="369" t="s">
        <v>84</v>
      </c>
      <c r="AW386" s="369" t="s">
        <v>36</v>
      </c>
      <c r="AX386" s="369" t="s">
        <v>74</v>
      </c>
      <c r="AY386" s="371" t="s">
        <v>136</v>
      </c>
    </row>
    <row r="387" spans="1:65" s="377" customFormat="1" x14ac:dyDescent="0.2">
      <c r="B387" s="378"/>
      <c r="C387" s="423"/>
      <c r="D387" s="363" t="s">
        <v>148</v>
      </c>
      <c r="E387" s="379" t="s">
        <v>3</v>
      </c>
      <c r="F387" s="380" t="s">
        <v>152</v>
      </c>
      <c r="H387" s="381">
        <v>3</v>
      </c>
      <c r="I387" s="159"/>
      <c r="L387" s="378"/>
      <c r="M387" s="382"/>
      <c r="N387" s="383"/>
      <c r="O387" s="383"/>
      <c r="P387" s="383"/>
      <c r="Q387" s="383"/>
      <c r="R387" s="383"/>
      <c r="S387" s="383"/>
      <c r="T387" s="384"/>
      <c r="AT387" s="379" t="s">
        <v>148</v>
      </c>
      <c r="AU387" s="379" t="s">
        <v>84</v>
      </c>
      <c r="AV387" s="377" t="s">
        <v>144</v>
      </c>
      <c r="AW387" s="377" t="s">
        <v>36</v>
      </c>
      <c r="AX387" s="377" t="s">
        <v>82</v>
      </c>
      <c r="AY387" s="379" t="s">
        <v>136</v>
      </c>
    </row>
    <row r="388" spans="1:65" s="274" customFormat="1" ht="16.5" customHeight="1" x14ac:dyDescent="0.2">
      <c r="A388" s="271"/>
      <c r="B388" s="272"/>
      <c r="C388" s="404" t="s">
        <v>484</v>
      </c>
      <c r="D388" s="343" t="s">
        <v>139</v>
      </c>
      <c r="E388" s="344" t="s">
        <v>485</v>
      </c>
      <c r="F388" s="345" t="s">
        <v>486</v>
      </c>
      <c r="G388" s="346" t="s">
        <v>338</v>
      </c>
      <c r="H388" s="347">
        <v>1</v>
      </c>
      <c r="I388" s="131"/>
      <c r="J388" s="348">
        <f>ROUND(I388*H388,2)</f>
        <v>0</v>
      </c>
      <c r="K388" s="345" t="s">
        <v>143</v>
      </c>
      <c r="L388" s="272"/>
      <c r="M388" s="349" t="s">
        <v>3</v>
      </c>
      <c r="N388" s="350" t="s">
        <v>45</v>
      </c>
      <c r="O388" s="351"/>
      <c r="P388" s="352">
        <f>O388*H388</f>
        <v>0</v>
      </c>
      <c r="Q388" s="352">
        <v>0</v>
      </c>
      <c r="R388" s="352">
        <f>Q388*H388</f>
        <v>0</v>
      </c>
      <c r="S388" s="352">
        <v>0</v>
      </c>
      <c r="T388" s="353">
        <f>S388*H388</f>
        <v>0</v>
      </c>
      <c r="U388" s="271"/>
      <c r="V388" s="271"/>
      <c r="W388" s="271"/>
      <c r="X388" s="271"/>
      <c r="Y388" s="271"/>
      <c r="Z388" s="271"/>
      <c r="AA388" s="271"/>
      <c r="AB388" s="271"/>
      <c r="AC388" s="271"/>
      <c r="AD388" s="271"/>
      <c r="AE388" s="271"/>
      <c r="AR388" s="354" t="s">
        <v>257</v>
      </c>
      <c r="AT388" s="354" t="s">
        <v>139</v>
      </c>
      <c r="AU388" s="354" t="s">
        <v>84</v>
      </c>
      <c r="AY388" s="264" t="s">
        <v>136</v>
      </c>
      <c r="BE388" s="355">
        <f>IF(N388="základní",J388,0)</f>
        <v>0</v>
      </c>
      <c r="BF388" s="355">
        <f>IF(N388="snížená",J388,0)</f>
        <v>0</v>
      </c>
      <c r="BG388" s="355">
        <f>IF(N388="zákl. přenesená",J388,0)</f>
        <v>0</v>
      </c>
      <c r="BH388" s="355">
        <f>IF(N388="sníž. přenesená",J388,0)</f>
        <v>0</v>
      </c>
      <c r="BI388" s="355">
        <f>IF(N388="nulová",J388,0)</f>
        <v>0</v>
      </c>
      <c r="BJ388" s="264" t="s">
        <v>82</v>
      </c>
      <c r="BK388" s="355">
        <f>ROUND(I388*H388,2)</f>
        <v>0</v>
      </c>
      <c r="BL388" s="264" t="s">
        <v>257</v>
      </c>
      <c r="BM388" s="354" t="s">
        <v>487</v>
      </c>
    </row>
    <row r="389" spans="1:65" s="274" customFormat="1" x14ac:dyDescent="0.2">
      <c r="A389" s="271"/>
      <c r="B389" s="272"/>
      <c r="C389" s="408"/>
      <c r="D389" s="356" t="s">
        <v>146</v>
      </c>
      <c r="E389" s="271"/>
      <c r="F389" s="357" t="s">
        <v>488</v>
      </c>
      <c r="G389" s="271"/>
      <c r="H389" s="271"/>
      <c r="I389" s="136"/>
      <c r="J389" s="271"/>
      <c r="K389" s="271"/>
      <c r="L389" s="272"/>
      <c r="M389" s="358"/>
      <c r="N389" s="359"/>
      <c r="O389" s="351"/>
      <c r="P389" s="351"/>
      <c r="Q389" s="351"/>
      <c r="R389" s="351"/>
      <c r="S389" s="351"/>
      <c r="T389" s="360"/>
      <c r="U389" s="271"/>
      <c r="V389" s="271"/>
      <c r="W389" s="271"/>
      <c r="X389" s="271"/>
      <c r="Y389" s="271"/>
      <c r="Z389" s="271"/>
      <c r="AA389" s="271"/>
      <c r="AB389" s="271"/>
      <c r="AC389" s="271"/>
      <c r="AD389" s="271"/>
      <c r="AE389" s="271"/>
      <c r="AT389" s="264" t="s">
        <v>146</v>
      </c>
      <c r="AU389" s="264" t="s">
        <v>84</v>
      </c>
    </row>
    <row r="390" spans="1:65" s="361" customFormat="1" x14ac:dyDescent="0.2">
      <c r="B390" s="362"/>
      <c r="C390" s="421"/>
      <c r="D390" s="363" t="s">
        <v>148</v>
      </c>
      <c r="E390" s="364" t="s">
        <v>3</v>
      </c>
      <c r="F390" s="365" t="s">
        <v>466</v>
      </c>
      <c r="H390" s="364" t="s">
        <v>3</v>
      </c>
      <c r="I390" s="143"/>
      <c r="L390" s="362"/>
      <c r="M390" s="366"/>
      <c r="N390" s="367"/>
      <c r="O390" s="367"/>
      <c r="P390" s="367"/>
      <c r="Q390" s="367"/>
      <c r="R390" s="367"/>
      <c r="S390" s="367"/>
      <c r="T390" s="368"/>
      <c r="AT390" s="364" t="s">
        <v>148</v>
      </c>
      <c r="AU390" s="364" t="s">
        <v>84</v>
      </c>
      <c r="AV390" s="361" t="s">
        <v>82</v>
      </c>
      <c r="AW390" s="361" t="s">
        <v>36</v>
      </c>
      <c r="AX390" s="361" t="s">
        <v>74</v>
      </c>
      <c r="AY390" s="364" t="s">
        <v>136</v>
      </c>
    </row>
    <row r="391" spans="1:65" s="369" customFormat="1" x14ac:dyDescent="0.2">
      <c r="B391" s="370"/>
      <c r="C391" s="422"/>
      <c r="D391" s="363" t="s">
        <v>148</v>
      </c>
      <c r="E391" s="371" t="s">
        <v>3</v>
      </c>
      <c r="F391" s="372" t="s">
        <v>82</v>
      </c>
      <c r="H391" s="373">
        <v>1</v>
      </c>
      <c r="I391" s="151"/>
      <c r="L391" s="370"/>
      <c r="M391" s="374"/>
      <c r="N391" s="375"/>
      <c r="O391" s="375"/>
      <c r="P391" s="375"/>
      <c r="Q391" s="375"/>
      <c r="R391" s="375"/>
      <c r="S391" s="375"/>
      <c r="T391" s="376"/>
      <c r="AT391" s="371" t="s">
        <v>148</v>
      </c>
      <c r="AU391" s="371" t="s">
        <v>84</v>
      </c>
      <c r="AV391" s="369" t="s">
        <v>84</v>
      </c>
      <c r="AW391" s="369" t="s">
        <v>36</v>
      </c>
      <c r="AX391" s="369" t="s">
        <v>74</v>
      </c>
      <c r="AY391" s="371" t="s">
        <v>136</v>
      </c>
    </row>
    <row r="392" spans="1:65" s="377" customFormat="1" x14ac:dyDescent="0.2">
      <c r="B392" s="378"/>
      <c r="C392" s="423"/>
      <c r="D392" s="363" t="s">
        <v>148</v>
      </c>
      <c r="E392" s="379" t="s">
        <v>3</v>
      </c>
      <c r="F392" s="380" t="s">
        <v>152</v>
      </c>
      <c r="H392" s="381">
        <v>1</v>
      </c>
      <c r="I392" s="159"/>
      <c r="L392" s="378"/>
      <c r="M392" s="382"/>
      <c r="N392" s="383"/>
      <c r="O392" s="383"/>
      <c r="P392" s="383"/>
      <c r="Q392" s="383"/>
      <c r="R392" s="383"/>
      <c r="S392" s="383"/>
      <c r="T392" s="384"/>
      <c r="AT392" s="379" t="s">
        <v>148</v>
      </c>
      <c r="AU392" s="379" t="s">
        <v>84</v>
      </c>
      <c r="AV392" s="377" t="s">
        <v>144</v>
      </c>
      <c r="AW392" s="377" t="s">
        <v>36</v>
      </c>
      <c r="AX392" s="377" t="s">
        <v>82</v>
      </c>
      <c r="AY392" s="379" t="s">
        <v>136</v>
      </c>
    </row>
    <row r="393" spans="1:65" s="274" customFormat="1" ht="16.5" customHeight="1" x14ac:dyDescent="0.2">
      <c r="A393" s="271"/>
      <c r="B393" s="272"/>
      <c r="C393" s="424" t="s">
        <v>489</v>
      </c>
      <c r="D393" s="386" t="s">
        <v>408</v>
      </c>
      <c r="E393" s="387" t="s">
        <v>490</v>
      </c>
      <c r="F393" s="388" t="s">
        <v>491</v>
      </c>
      <c r="G393" s="389" t="s">
        <v>338</v>
      </c>
      <c r="H393" s="390">
        <v>1</v>
      </c>
      <c r="I393" s="169"/>
      <c r="J393" s="391">
        <f>ROUND(I393*H393,2)</f>
        <v>0</v>
      </c>
      <c r="K393" s="388" t="s">
        <v>143</v>
      </c>
      <c r="L393" s="392"/>
      <c r="M393" s="393" t="s">
        <v>3</v>
      </c>
      <c r="N393" s="394" t="s">
        <v>45</v>
      </c>
      <c r="O393" s="351"/>
      <c r="P393" s="352">
        <f>O393*H393</f>
        <v>0</v>
      </c>
      <c r="Q393" s="352">
        <v>2.2000000000000001E-3</v>
      </c>
      <c r="R393" s="352">
        <f>Q393*H393</f>
        <v>2.2000000000000001E-3</v>
      </c>
      <c r="S393" s="352">
        <v>0</v>
      </c>
      <c r="T393" s="353">
        <f>S393*H393</f>
        <v>0</v>
      </c>
      <c r="U393" s="271"/>
      <c r="V393" s="271"/>
      <c r="W393" s="271"/>
      <c r="X393" s="271"/>
      <c r="Y393" s="271"/>
      <c r="Z393" s="271"/>
      <c r="AA393" s="271"/>
      <c r="AB393" s="271"/>
      <c r="AC393" s="271"/>
      <c r="AD393" s="271"/>
      <c r="AE393" s="271"/>
      <c r="AR393" s="354" t="s">
        <v>363</v>
      </c>
      <c r="AT393" s="354" t="s">
        <v>408</v>
      </c>
      <c r="AU393" s="354" t="s">
        <v>84</v>
      </c>
      <c r="AY393" s="264" t="s">
        <v>136</v>
      </c>
      <c r="BE393" s="355">
        <f>IF(N393="základní",J393,0)</f>
        <v>0</v>
      </c>
      <c r="BF393" s="355">
        <f>IF(N393="snížená",J393,0)</f>
        <v>0</v>
      </c>
      <c r="BG393" s="355">
        <f>IF(N393="zákl. přenesená",J393,0)</f>
        <v>0</v>
      </c>
      <c r="BH393" s="355">
        <f>IF(N393="sníž. přenesená",J393,0)</f>
        <v>0</v>
      </c>
      <c r="BI393" s="355">
        <f>IF(N393="nulová",J393,0)</f>
        <v>0</v>
      </c>
      <c r="BJ393" s="264" t="s">
        <v>82</v>
      </c>
      <c r="BK393" s="355">
        <f>ROUND(I393*H393,2)</f>
        <v>0</v>
      </c>
      <c r="BL393" s="264" t="s">
        <v>257</v>
      </c>
      <c r="BM393" s="354" t="s">
        <v>492</v>
      </c>
    </row>
    <row r="394" spans="1:65" s="361" customFormat="1" x14ac:dyDescent="0.2">
      <c r="B394" s="362"/>
      <c r="C394" s="421"/>
      <c r="D394" s="363" t="s">
        <v>148</v>
      </c>
      <c r="E394" s="364" t="s">
        <v>3</v>
      </c>
      <c r="F394" s="365" t="s">
        <v>466</v>
      </c>
      <c r="H394" s="364" t="s">
        <v>3</v>
      </c>
      <c r="I394" s="143"/>
      <c r="L394" s="362"/>
      <c r="M394" s="366"/>
      <c r="N394" s="367"/>
      <c r="O394" s="367"/>
      <c r="P394" s="367"/>
      <c r="Q394" s="367"/>
      <c r="R394" s="367"/>
      <c r="S394" s="367"/>
      <c r="T394" s="368"/>
      <c r="AT394" s="364" t="s">
        <v>148</v>
      </c>
      <c r="AU394" s="364" t="s">
        <v>84</v>
      </c>
      <c r="AV394" s="361" t="s">
        <v>82</v>
      </c>
      <c r="AW394" s="361" t="s">
        <v>36</v>
      </c>
      <c r="AX394" s="361" t="s">
        <v>74</v>
      </c>
      <c r="AY394" s="364" t="s">
        <v>136</v>
      </c>
    </row>
    <row r="395" spans="1:65" s="369" customFormat="1" x14ac:dyDescent="0.2">
      <c r="B395" s="370"/>
      <c r="C395" s="422"/>
      <c r="D395" s="363" t="s">
        <v>148</v>
      </c>
      <c r="E395" s="371" t="s">
        <v>3</v>
      </c>
      <c r="F395" s="372" t="s">
        <v>82</v>
      </c>
      <c r="H395" s="373">
        <v>1</v>
      </c>
      <c r="I395" s="151"/>
      <c r="L395" s="370"/>
      <c r="M395" s="374"/>
      <c r="N395" s="375"/>
      <c r="O395" s="375"/>
      <c r="P395" s="375"/>
      <c r="Q395" s="375"/>
      <c r="R395" s="375"/>
      <c r="S395" s="375"/>
      <c r="T395" s="376"/>
      <c r="AT395" s="371" t="s">
        <v>148</v>
      </c>
      <c r="AU395" s="371" t="s">
        <v>84</v>
      </c>
      <c r="AV395" s="369" t="s">
        <v>84</v>
      </c>
      <c r="AW395" s="369" t="s">
        <v>36</v>
      </c>
      <c r="AX395" s="369" t="s">
        <v>74</v>
      </c>
      <c r="AY395" s="371" t="s">
        <v>136</v>
      </c>
    </row>
    <row r="396" spans="1:65" s="377" customFormat="1" x14ac:dyDescent="0.2">
      <c r="B396" s="378"/>
      <c r="C396" s="423"/>
      <c r="D396" s="363" t="s">
        <v>148</v>
      </c>
      <c r="E396" s="379" t="s">
        <v>3</v>
      </c>
      <c r="F396" s="380" t="s">
        <v>152</v>
      </c>
      <c r="H396" s="381">
        <v>1</v>
      </c>
      <c r="I396" s="159"/>
      <c r="L396" s="378"/>
      <c r="M396" s="382"/>
      <c r="N396" s="383"/>
      <c r="O396" s="383"/>
      <c r="P396" s="383"/>
      <c r="Q396" s="383"/>
      <c r="R396" s="383"/>
      <c r="S396" s="383"/>
      <c r="T396" s="384"/>
      <c r="AT396" s="379" t="s">
        <v>148</v>
      </c>
      <c r="AU396" s="379" t="s">
        <v>84</v>
      </c>
      <c r="AV396" s="377" t="s">
        <v>144</v>
      </c>
      <c r="AW396" s="377" t="s">
        <v>36</v>
      </c>
      <c r="AX396" s="377" t="s">
        <v>82</v>
      </c>
      <c r="AY396" s="379" t="s">
        <v>136</v>
      </c>
    </row>
    <row r="397" spans="1:65" s="274" customFormat="1" ht="16.5" customHeight="1" x14ac:dyDescent="0.2">
      <c r="A397" s="271"/>
      <c r="B397" s="272"/>
      <c r="C397" s="404" t="s">
        <v>493</v>
      </c>
      <c r="D397" s="343" t="s">
        <v>139</v>
      </c>
      <c r="E397" s="344" t="s">
        <v>494</v>
      </c>
      <c r="F397" s="345" t="s">
        <v>495</v>
      </c>
      <c r="G397" s="346" t="s">
        <v>338</v>
      </c>
      <c r="H397" s="347">
        <v>3</v>
      </c>
      <c r="I397" s="131"/>
      <c r="J397" s="348">
        <f>ROUND(I397*H397,2)</f>
        <v>0</v>
      </c>
      <c r="K397" s="345" t="s">
        <v>143</v>
      </c>
      <c r="L397" s="272"/>
      <c r="M397" s="349" t="s">
        <v>3</v>
      </c>
      <c r="N397" s="350" t="s">
        <v>45</v>
      </c>
      <c r="O397" s="351"/>
      <c r="P397" s="352">
        <f>O397*H397</f>
        <v>0</v>
      </c>
      <c r="Q397" s="352">
        <v>0</v>
      </c>
      <c r="R397" s="352">
        <f>Q397*H397</f>
        <v>0</v>
      </c>
      <c r="S397" s="352">
        <v>2.4E-2</v>
      </c>
      <c r="T397" s="353">
        <f>S397*H397</f>
        <v>7.2000000000000008E-2</v>
      </c>
      <c r="U397" s="271"/>
      <c r="V397" s="271"/>
      <c r="W397" s="271"/>
      <c r="X397" s="271"/>
      <c r="Y397" s="271"/>
      <c r="Z397" s="271"/>
      <c r="AA397" s="271"/>
      <c r="AB397" s="271"/>
      <c r="AC397" s="271"/>
      <c r="AD397" s="271"/>
      <c r="AE397" s="271"/>
      <c r="AR397" s="354" t="s">
        <v>257</v>
      </c>
      <c r="AT397" s="354" t="s">
        <v>139</v>
      </c>
      <c r="AU397" s="354" t="s">
        <v>84</v>
      </c>
      <c r="AY397" s="264" t="s">
        <v>136</v>
      </c>
      <c r="BE397" s="355">
        <f>IF(N397="základní",J397,0)</f>
        <v>0</v>
      </c>
      <c r="BF397" s="355">
        <f>IF(N397="snížená",J397,0)</f>
        <v>0</v>
      </c>
      <c r="BG397" s="355">
        <f>IF(N397="zákl. přenesená",J397,0)</f>
        <v>0</v>
      </c>
      <c r="BH397" s="355">
        <f>IF(N397="sníž. přenesená",J397,0)</f>
        <v>0</v>
      </c>
      <c r="BI397" s="355">
        <f>IF(N397="nulová",J397,0)</f>
        <v>0</v>
      </c>
      <c r="BJ397" s="264" t="s">
        <v>82</v>
      </c>
      <c r="BK397" s="355">
        <f>ROUND(I397*H397,2)</f>
        <v>0</v>
      </c>
      <c r="BL397" s="264" t="s">
        <v>257</v>
      </c>
      <c r="BM397" s="354" t="s">
        <v>496</v>
      </c>
    </row>
    <row r="398" spans="1:65" s="274" customFormat="1" x14ac:dyDescent="0.2">
      <c r="A398" s="271"/>
      <c r="B398" s="272"/>
      <c r="C398" s="408"/>
      <c r="D398" s="356" t="s">
        <v>146</v>
      </c>
      <c r="E398" s="271"/>
      <c r="F398" s="357" t="s">
        <v>497</v>
      </c>
      <c r="G398" s="271"/>
      <c r="H398" s="271"/>
      <c r="I398" s="136"/>
      <c r="J398" s="271"/>
      <c r="K398" s="271"/>
      <c r="L398" s="272"/>
      <c r="M398" s="358"/>
      <c r="N398" s="359"/>
      <c r="O398" s="351"/>
      <c r="P398" s="351"/>
      <c r="Q398" s="351"/>
      <c r="R398" s="351"/>
      <c r="S398" s="351"/>
      <c r="T398" s="360"/>
      <c r="U398" s="271"/>
      <c r="V398" s="271"/>
      <c r="W398" s="271"/>
      <c r="X398" s="271"/>
      <c r="Y398" s="271"/>
      <c r="Z398" s="271"/>
      <c r="AA398" s="271"/>
      <c r="AB398" s="271"/>
      <c r="AC398" s="271"/>
      <c r="AD398" s="271"/>
      <c r="AE398" s="271"/>
      <c r="AT398" s="264" t="s">
        <v>146</v>
      </c>
      <c r="AU398" s="264" t="s">
        <v>84</v>
      </c>
    </row>
    <row r="399" spans="1:65" s="369" customFormat="1" x14ac:dyDescent="0.2">
      <c r="B399" s="370"/>
      <c r="C399" s="422"/>
      <c r="D399" s="363" t="s">
        <v>148</v>
      </c>
      <c r="E399" s="371" t="s">
        <v>3</v>
      </c>
      <c r="F399" s="372" t="s">
        <v>163</v>
      </c>
      <c r="H399" s="373">
        <v>3</v>
      </c>
      <c r="I399" s="151"/>
      <c r="L399" s="370"/>
      <c r="M399" s="374"/>
      <c r="N399" s="375"/>
      <c r="O399" s="375"/>
      <c r="P399" s="375"/>
      <c r="Q399" s="375"/>
      <c r="R399" s="375"/>
      <c r="S399" s="375"/>
      <c r="T399" s="376"/>
      <c r="AT399" s="371" t="s">
        <v>148</v>
      </c>
      <c r="AU399" s="371" t="s">
        <v>84</v>
      </c>
      <c r="AV399" s="369" t="s">
        <v>84</v>
      </c>
      <c r="AW399" s="369" t="s">
        <v>36</v>
      </c>
      <c r="AX399" s="369" t="s">
        <v>74</v>
      </c>
      <c r="AY399" s="371" t="s">
        <v>136</v>
      </c>
    </row>
    <row r="400" spans="1:65" s="377" customFormat="1" x14ac:dyDescent="0.2">
      <c r="B400" s="378"/>
      <c r="C400" s="423"/>
      <c r="D400" s="363" t="s">
        <v>148</v>
      </c>
      <c r="E400" s="379" t="s">
        <v>3</v>
      </c>
      <c r="F400" s="380" t="s">
        <v>152</v>
      </c>
      <c r="H400" s="381">
        <v>3</v>
      </c>
      <c r="I400" s="159"/>
      <c r="L400" s="378"/>
      <c r="M400" s="382"/>
      <c r="N400" s="383"/>
      <c r="O400" s="383"/>
      <c r="P400" s="383"/>
      <c r="Q400" s="383"/>
      <c r="R400" s="383"/>
      <c r="S400" s="383"/>
      <c r="T400" s="384"/>
      <c r="AT400" s="379" t="s">
        <v>148</v>
      </c>
      <c r="AU400" s="379" t="s">
        <v>84</v>
      </c>
      <c r="AV400" s="377" t="s">
        <v>144</v>
      </c>
      <c r="AW400" s="377" t="s">
        <v>36</v>
      </c>
      <c r="AX400" s="377" t="s">
        <v>82</v>
      </c>
      <c r="AY400" s="379" t="s">
        <v>136</v>
      </c>
    </row>
    <row r="401" spans="1:65" s="274" customFormat="1" ht="24.2" customHeight="1" x14ac:dyDescent="0.2">
      <c r="A401" s="271"/>
      <c r="B401" s="272"/>
      <c r="C401" s="404" t="s">
        <v>498</v>
      </c>
      <c r="D401" s="343" t="s">
        <v>139</v>
      </c>
      <c r="E401" s="344" t="s">
        <v>499</v>
      </c>
      <c r="F401" s="345" t="s">
        <v>500</v>
      </c>
      <c r="G401" s="346" t="s">
        <v>274</v>
      </c>
      <c r="H401" s="347">
        <v>0.222</v>
      </c>
      <c r="I401" s="131"/>
      <c r="J401" s="348">
        <f>ROUND(I401*H401,2)</f>
        <v>0</v>
      </c>
      <c r="K401" s="345" t="s">
        <v>143</v>
      </c>
      <c r="L401" s="272"/>
      <c r="M401" s="349" t="s">
        <v>3</v>
      </c>
      <c r="N401" s="350" t="s">
        <v>45</v>
      </c>
      <c r="O401" s="351"/>
      <c r="P401" s="352">
        <f>O401*H401</f>
        <v>0</v>
      </c>
      <c r="Q401" s="352">
        <v>0</v>
      </c>
      <c r="R401" s="352">
        <f>Q401*H401</f>
        <v>0</v>
      </c>
      <c r="S401" s="352">
        <v>0</v>
      </c>
      <c r="T401" s="353">
        <f>S401*H401</f>
        <v>0</v>
      </c>
      <c r="U401" s="271"/>
      <c r="V401" s="271"/>
      <c r="W401" s="271"/>
      <c r="X401" s="271"/>
      <c r="Y401" s="271"/>
      <c r="Z401" s="271"/>
      <c r="AA401" s="271"/>
      <c r="AB401" s="271"/>
      <c r="AC401" s="271"/>
      <c r="AD401" s="271"/>
      <c r="AE401" s="271"/>
      <c r="AR401" s="354" t="s">
        <v>257</v>
      </c>
      <c r="AT401" s="354" t="s">
        <v>139</v>
      </c>
      <c r="AU401" s="354" t="s">
        <v>84</v>
      </c>
      <c r="AY401" s="264" t="s">
        <v>136</v>
      </c>
      <c r="BE401" s="355">
        <f>IF(N401="základní",J401,0)</f>
        <v>0</v>
      </c>
      <c r="BF401" s="355">
        <f>IF(N401="snížená",J401,0)</f>
        <v>0</v>
      </c>
      <c r="BG401" s="355">
        <f>IF(N401="zákl. přenesená",J401,0)</f>
        <v>0</v>
      </c>
      <c r="BH401" s="355">
        <f>IF(N401="sníž. přenesená",J401,0)</f>
        <v>0</v>
      </c>
      <c r="BI401" s="355">
        <f>IF(N401="nulová",J401,0)</f>
        <v>0</v>
      </c>
      <c r="BJ401" s="264" t="s">
        <v>82</v>
      </c>
      <c r="BK401" s="355">
        <f>ROUND(I401*H401,2)</f>
        <v>0</v>
      </c>
      <c r="BL401" s="264" t="s">
        <v>257</v>
      </c>
      <c r="BM401" s="354" t="s">
        <v>501</v>
      </c>
    </row>
    <row r="402" spans="1:65" s="274" customFormat="1" x14ac:dyDescent="0.2">
      <c r="A402" s="271"/>
      <c r="B402" s="272"/>
      <c r="C402" s="408"/>
      <c r="D402" s="356" t="s">
        <v>146</v>
      </c>
      <c r="E402" s="271"/>
      <c r="F402" s="357" t="s">
        <v>502</v>
      </c>
      <c r="G402" s="271"/>
      <c r="H402" s="271"/>
      <c r="I402" s="136"/>
      <c r="J402" s="271"/>
      <c r="K402" s="271"/>
      <c r="L402" s="272"/>
      <c r="M402" s="358"/>
      <c r="N402" s="359"/>
      <c r="O402" s="351"/>
      <c r="P402" s="351"/>
      <c r="Q402" s="351"/>
      <c r="R402" s="351"/>
      <c r="S402" s="351"/>
      <c r="T402" s="360"/>
      <c r="U402" s="271"/>
      <c r="V402" s="271"/>
      <c r="W402" s="271"/>
      <c r="X402" s="271"/>
      <c r="Y402" s="271"/>
      <c r="Z402" s="271"/>
      <c r="AA402" s="271"/>
      <c r="AB402" s="271"/>
      <c r="AC402" s="271"/>
      <c r="AD402" s="271"/>
      <c r="AE402" s="271"/>
      <c r="AT402" s="264" t="s">
        <v>146</v>
      </c>
      <c r="AU402" s="264" t="s">
        <v>84</v>
      </c>
    </row>
    <row r="403" spans="1:65" s="330" customFormat="1" ht="22.9" customHeight="1" x14ac:dyDescent="0.2">
      <c r="B403" s="331"/>
      <c r="C403" s="420"/>
      <c r="D403" s="332" t="s">
        <v>73</v>
      </c>
      <c r="E403" s="341" t="s">
        <v>503</v>
      </c>
      <c r="F403" s="341" t="s">
        <v>504</v>
      </c>
      <c r="I403" s="122"/>
      <c r="J403" s="342">
        <f>BK403</f>
        <v>0</v>
      </c>
      <c r="L403" s="331"/>
      <c r="M403" s="335"/>
      <c r="N403" s="336"/>
      <c r="O403" s="336"/>
      <c r="P403" s="337">
        <f>SUM(P404:P416)</f>
        <v>0</v>
      </c>
      <c r="Q403" s="336"/>
      <c r="R403" s="337">
        <f>SUM(R404:R416)</f>
        <v>4.1139999999999996E-3</v>
      </c>
      <c r="S403" s="336"/>
      <c r="T403" s="338">
        <f>SUM(T404:T416)</f>
        <v>0</v>
      </c>
      <c r="AR403" s="332" t="s">
        <v>84</v>
      </c>
      <c r="AT403" s="339" t="s">
        <v>73</v>
      </c>
      <c r="AU403" s="339" t="s">
        <v>82</v>
      </c>
      <c r="AY403" s="332" t="s">
        <v>136</v>
      </c>
      <c r="BK403" s="340">
        <f>SUM(BK404:BK416)</f>
        <v>0</v>
      </c>
    </row>
    <row r="404" spans="1:65" s="274" customFormat="1" ht="16.5" customHeight="1" x14ac:dyDescent="0.2">
      <c r="A404" s="271"/>
      <c r="B404" s="272"/>
      <c r="C404" s="404" t="s">
        <v>505</v>
      </c>
      <c r="D404" s="343" t="s">
        <v>139</v>
      </c>
      <c r="E404" s="344" t="s">
        <v>506</v>
      </c>
      <c r="F404" s="345" t="s">
        <v>507</v>
      </c>
      <c r="G404" s="346" t="s">
        <v>142</v>
      </c>
      <c r="H404" s="347">
        <v>1.1000000000000001</v>
      </c>
      <c r="I404" s="131"/>
      <c r="J404" s="348">
        <f>ROUND(I404*H404,2)</f>
        <v>0</v>
      </c>
      <c r="K404" s="345" t="s">
        <v>308</v>
      </c>
      <c r="L404" s="272"/>
      <c r="M404" s="349" t="s">
        <v>3</v>
      </c>
      <c r="N404" s="350" t="s">
        <v>45</v>
      </c>
      <c r="O404" s="351"/>
      <c r="P404" s="352">
        <f>O404*H404</f>
        <v>0</v>
      </c>
      <c r="Q404" s="352">
        <v>0</v>
      </c>
      <c r="R404" s="352">
        <f>Q404*H404</f>
        <v>0</v>
      </c>
      <c r="S404" s="352">
        <v>0</v>
      </c>
      <c r="T404" s="353">
        <f>S404*H404</f>
        <v>0</v>
      </c>
      <c r="U404" s="271"/>
      <c r="V404" s="271"/>
      <c r="W404" s="271"/>
      <c r="X404" s="271"/>
      <c r="Y404" s="271"/>
      <c r="Z404" s="271"/>
      <c r="AA404" s="271"/>
      <c r="AB404" s="271"/>
      <c r="AC404" s="271"/>
      <c r="AD404" s="271"/>
      <c r="AE404" s="271"/>
      <c r="AR404" s="354" t="s">
        <v>257</v>
      </c>
      <c r="AT404" s="354" t="s">
        <v>139</v>
      </c>
      <c r="AU404" s="354" t="s">
        <v>84</v>
      </c>
      <c r="AY404" s="264" t="s">
        <v>136</v>
      </c>
      <c r="BE404" s="355">
        <f>IF(N404="základní",J404,0)</f>
        <v>0</v>
      </c>
      <c r="BF404" s="355">
        <f>IF(N404="snížená",J404,0)</f>
        <v>0</v>
      </c>
      <c r="BG404" s="355">
        <f>IF(N404="zákl. přenesená",J404,0)</f>
        <v>0</v>
      </c>
      <c r="BH404" s="355">
        <f>IF(N404="sníž. přenesená",J404,0)</f>
        <v>0</v>
      </c>
      <c r="BI404" s="355">
        <f>IF(N404="nulová",J404,0)</f>
        <v>0</v>
      </c>
      <c r="BJ404" s="264" t="s">
        <v>82</v>
      </c>
      <c r="BK404" s="355">
        <f>ROUND(I404*H404,2)</f>
        <v>0</v>
      </c>
      <c r="BL404" s="264" t="s">
        <v>257</v>
      </c>
      <c r="BM404" s="354" t="s">
        <v>508</v>
      </c>
    </row>
    <row r="405" spans="1:65" s="274" customFormat="1" ht="19.5" x14ac:dyDescent="0.2">
      <c r="A405" s="271"/>
      <c r="B405" s="272"/>
      <c r="C405" s="408"/>
      <c r="D405" s="363" t="s">
        <v>341</v>
      </c>
      <c r="E405" s="271"/>
      <c r="F405" s="385" t="s">
        <v>509</v>
      </c>
      <c r="G405" s="271"/>
      <c r="H405" s="271"/>
      <c r="I405" s="136"/>
      <c r="J405" s="271"/>
      <c r="K405" s="271"/>
      <c r="L405" s="272"/>
      <c r="M405" s="358"/>
      <c r="N405" s="359"/>
      <c r="O405" s="351"/>
      <c r="P405" s="351"/>
      <c r="Q405" s="351"/>
      <c r="R405" s="351"/>
      <c r="S405" s="351"/>
      <c r="T405" s="360"/>
      <c r="U405" s="271"/>
      <c r="V405" s="271"/>
      <c r="W405" s="271"/>
      <c r="X405" s="271"/>
      <c r="Y405" s="271"/>
      <c r="Z405" s="271"/>
      <c r="AA405" s="271"/>
      <c r="AB405" s="271"/>
      <c r="AC405" s="271"/>
      <c r="AD405" s="271"/>
      <c r="AE405" s="271"/>
      <c r="AT405" s="264" t="s">
        <v>341</v>
      </c>
      <c r="AU405" s="264" t="s">
        <v>84</v>
      </c>
    </row>
    <row r="406" spans="1:65" s="361" customFormat="1" x14ac:dyDescent="0.2">
      <c r="B406" s="362"/>
      <c r="C406" s="421"/>
      <c r="D406" s="363" t="s">
        <v>148</v>
      </c>
      <c r="E406" s="364" t="s">
        <v>3</v>
      </c>
      <c r="F406" s="365" t="s">
        <v>510</v>
      </c>
      <c r="H406" s="364" t="s">
        <v>3</v>
      </c>
      <c r="I406" s="143"/>
      <c r="L406" s="362"/>
      <c r="M406" s="366"/>
      <c r="N406" s="367"/>
      <c r="O406" s="367"/>
      <c r="P406" s="367"/>
      <c r="Q406" s="367"/>
      <c r="R406" s="367"/>
      <c r="S406" s="367"/>
      <c r="T406" s="368"/>
      <c r="AT406" s="364" t="s">
        <v>148</v>
      </c>
      <c r="AU406" s="364" t="s">
        <v>84</v>
      </c>
      <c r="AV406" s="361" t="s">
        <v>82</v>
      </c>
      <c r="AW406" s="361" t="s">
        <v>36</v>
      </c>
      <c r="AX406" s="361" t="s">
        <v>74</v>
      </c>
      <c r="AY406" s="364" t="s">
        <v>136</v>
      </c>
    </row>
    <row r="407" spans="1:65" s="369" customFormat="1" x14ac:dyDescent="0.2">
      <c r="B407" s="370"/>
      <c r="C407" s="422"/>
      <c r="D407" s="363" t="s">
        <v>148</v>
      </c>
      <c r="E407" s="371" t="s">
        <v>3</v>
      </c>
      <c r="F407" s="372" t="s">
        <v>208</v>
      </c>
      <c r="H407" s="373">
        <v>1.1000000000000001</v>
      </c>
      <c r="I407" s="151"/>
      <c r="L407" s="370"/>
      <c r="M407" s="374"/>
      <c r="N407" s="375"/>
      <c r="O407" s="375"/>
      <c r="P407" s="375"/>
      <c r="Q407" s="375"/>
      <c r="R407" s="375"/>
      <c r="S407" s="375"/>
      <c r="T407" s="376"/>
      <c r="AT407" s="371" t="s">
        <v>148</v>
      </c>
      <c r="AU407" s="371" t="s">
        <v>84</v>
      </c>
      <c r="AV407" s="369" t="s">
        <v>84</v>
      </c>
      <c r="AW407" s="369" t="s">
        <v>36</v>
      </c>
      <c r="AX407" s="369" t="s">
        <v>74</v>
      </c>
      <c r="AY407" s="371" t="s">
        <v>136</v>
      </c>
    </row>
    <row r="408" spans="1:65" s="377" customFormat="1" x14ac:dyDescent="0.2">
      <c r="B408" s="378"/>
      <c r="C408" s="423"/>
      <c r="D408" s="363" t="s">
        <v>148</v>
      </c>
      <c r="E408" s="379" t="s">
        <v>3</v>
      </c>
      <c r="F408" s="380" t="s">
        <v>152</v>
      </c>
      <c r="H408" s="381">
        <v>1.1000000000000001</v>
      </c>
      <c r="I408" s="159"/>
      <c r="L408" s="378"/>
      <c r="M408" s="382"/>
      <c r="N408" s="383"/>
      <c r="O408" s="383"/>
      <c r="P408" s="383"/>
      <c r="Q408" s="383"/>
      <c r="R408" s="383"/>
      <c r="S408" s="383"/>
      <c r="T408" s="384"/>
      <c r="AT408" s="379" t="s">
        <v>148</v>
      </c>
      <c r="AU408" s="379" t="s">
        <v>84</v>
      </c>
      <c r="AV408" s="377" t="s">
        <v>144</v>
      </c>
      <c r="AW408" s="377" t="s">
        <v>36</v>
      </c>
      <c r="AX408" s="377" t="s">
        <v>82</v>
      </c>
      <c r="AY408" s="379" t="s">
        <v>136</v>
      </c>
    </row>
    <row r="409" spans="1:65" s="274" customFormat="1" ht="33" customHeight="1" x14ac:dyDescent="0.2">
      <c r="A409" s="271"/>
      <c r="B409" s="272"/>
      <c r="C409" s="424" t="s">
        <v>511</v>
      </c>
      <c r="D409" s="386" t="s">
        <v>408</v>
      </c>
      <c r="E409" s="387" t="s">
        <v>512</v>
      </c>
      <c r="F409" s="388" t="s">
        <v>513</v>
      </c>
      <c r="G409" s="389" t="s">
        <v>142</v>
      </c>
      <c r="H409" s="390">
        <v>1.21</v>
      </c>
      <c r="I409" s="169"/>
      <c r="J409" s="391">
        <f>ROUND(I409*H409,2)</f>
        <v>0</v>
      </c>
      <c r="K409" s="388" t="s">
        <v>308</v>
      </c>
      <c r="L409" s="392"/>
      <c r="M409" s="393" t="s">
        <v>3</v>
      </c>
      <c r="N409" s="394" t="s">
        <v>45</v>
      </c>
      <c r="O409" s="351"/>
      <c r="P409" s="352">
        <f>O409*H409</f>
        <v>0</v>
      </c>
      <c r="Q409" s="352">
        <v>3.3999999999999998E-3</v>
      </c>
      <c r="R409" s="352">
        <f>Q409*H409</f>
        <v>4.1139999999999996E-3</v>
      </c>
      <c r="S409" s="352">
        <v>0</v>
      </c>
      <c r="T409" s="353">
        <f>S409*H409</f>
        <v>0</v>
      </c>
      <c r="U409" s="271"/>
      <c r="V409" s="271"/>
      <c r="W409" s="271"/>
      <c r="X409" s="271"/>
      <c r="Y409" s="271"/>
      <c r="Z409" s="271"/>
      <c r="AA409" s="271"/>
      <c r="AB409" s="271"/>
      <c r="AC409" s="271"/>
      <c r="AD409" s="271"/>
      <c r="AE409" s="271"/>
      <c r="AR409" s="354" t="s">
        <v>363</v>
      </c>
      <c r="AT409" s="354" t="s">
        <v>408</v>
      </c>
      <c r="AU409" s="354" t="s">
        <v>84</v>
      </c>
      <c r="AY409" s="264" t="s">
        <v>136</v>
      </c>
      <c r="BE409" s="355">
        <f>IF(N409="základní",J409,0)</f>
        <v>0</v>
      </c>
      <c r="BF409" s="355">
        <f>IF(N409="snížená",J409,0)</f>
        <v>0</v>
      </c>
      <c r="BG409" s="355">
        <f>IF(N409="zákl. přenesená",J409,0)</f>
        <v>0</v>
      </c>
      <c r="BH409" s="355">
        <f>IF(N409="sníž. přenesená",J409,0)</f>
        <v>0</v>
      </c>
      <c r="BI409" s="355">
        <f>IF(N409="nulová",J409,0)</f>
        <v>0</v>
      </c>
      <c r="BJ409" s="264" t="s">
        <v>82</v>
      </c>
      <c r="BK409" s="355">
        <f>ROUND(I409*H409,2)</f>
        <v>0</v>
      </c>
      <c r="BL409" s="264" t="s">
        <v>257</v>
      </c>
      <c r="BM409" s="354" t="s">
        <v>514</v>
      </c>
    </row>
    <row r="410" spans="1:65" s="274" customFormat="1" ht="19.5" x14ac:dyDescent="0.2">
      <c r="A410" s="271"/>
      <c r="B410" s="272"/>
      <c r="C410" s="408"/>
      <c r="D410" s="363" t="s">
        <v>341</v>
      </c>
      <c r="E410" s="271"/>
      <c r="F410" s="385" t="s">
        <v>515</v>
      </c>
      <c r="G410" s="271"/>
      <c r="H410" s="271"/>
      <c r="I410" s="136"/>
      <c r="J410" s="271"/>
      <c r="K410" s="271"/>
      <c r="L410" s="272"/>
      <c r="M410" s="358"/>
      <c r="N410" s="359"/>
      <c r="O410" s="351"/>
      <c r="P410" s="351"/>
      <c r="Q410" s="351"/>
      <c r="R410" s="351"/>
      <c r="S410" s="351"/>
      <c r="T410" s="360"/>
      <c r="U410" s="271"/>
      <c r="V410" s="271"/>
      <c r="W410" s="271"/>
      <c r="X410" s="271"/>
      <c r="Y410" s="271"/>
      <c r="Z410" s="271"/>
      <c r="AA410" s="271"/>
      <c r="AB410" s="271"/>
      <c r="AC410" s="271"/>
      <c r="AD410" s="271"/>
      <c r="AE410" s="271"/>
      <c r="AT410" s="264" t="s">
        <v>341</v>
      </c>
      <c r="AU410" s="264" t="s">
        <v>84</v>
      </c>
    </row>
    <row r="411" spans="1:65" s="361" customFormat="1" x14ac:dyDescent="0.2">
      <c r="B411" s="362"/>
      <c r="C411" s="421"/>
      <c r="D411" s="363" t="s">
        <v>148</v>
      </c>
      <c r="E411" s="364" t="s">
        <v>3</v>
      </c>
      <c r="F411" s="365" t="s">
        <v>510</v>
      </c>
      <c r="H411" s="364" t="s">
        <v>3</v>
      </c>
      <c r="I411" s="143"/>
      <c r="L411" s="362"/>
      <c r="M411" s="366"/>
      <c r="N411" s="367"/>
      <c r="O411" s="367"/>
      <c r="P411" s="367"/>
      <c r="Q411" s="367"/>
      <c r="R411" s="367"/>
      <c r="S411" s="367"/>
      <c r="T411" s="368"/>
      <c r="AT411" s="364" t="s">
        <v>148</v>
      </c>
      <c r="AU411" s="364" t="s">
        <v>84</v>
      </c>
      <c r="AV411" s="361" t="s">
        <v>82</v>
      </c>
      <c r="AW411" s="361" t="s">
        <v>36</v>
      </c>
      <c r="AX411" s="361" t="s">
        <v>74</v>
      </c>
      <c r="AY411" s="364" t="s">
        <v>136</v>
      </c>
    </row>
    <row r="412" spans="1:65" s="369" customFormat="1" x14ac:dyDescent="0.2">
      <c r="B412" s="370"/>
      <c r="C412" s="422"/>
      <c r="D412" s="363" t="s">
        <v>148</v>
      </c>
      <c r="E412" s="371" t="s">
        <v>3</v>
      </c>
      <c r="F412" s="372" t="s">
        <v>208</v>
      </c>
      <c r="H412" s="373">
        <v>1.1000000000000001</v>
      </c>
      <c r="I412" s="151"/>
      <c r="L412" s="370"/>
      <c r="M412" s="374"/>
      <c r="N412" s="375"/>
      <c r="O412" s="375"/>
      <c r="P412" s="375"/>
      <c r="Q412" s="375"/>
      <c r="R412" s="375"/>
      <c r="S412" s="375"/>
      <c r="T412" s="376"/>
      <c r="AT412" s="371" t="s">
        <v>148</v>
      </c>
      <c r="AU412" s="371" t="s">
        <v>84</v>
      </c>
      <c r="AV412" s="369" t="s">
        <v>84</v>
      </c>
      <c r="AW412" s="369" t="s">
        <v>36</v>
      </c>
      <c r="AX412" s="369" t="s">
        <v>74</v>
      </c>
      <c r="AY412" s="371" t="s">
        <v>136</v>
      </c>
    </row>
    <row r="413" spans="1:65" s="377" customFormat="1" x14ac:dyDescent="0.2">
      <c r="B413" s="378"/>
      <c r="C413" s="423"/>
      <c r="D413" s="363" t="s">
        <v>148</v>
      </c>
      <c r="E413" s="379" t="s">
        <v>3</v>
      </c>
      <c r="F413" s="380" t="s">
        <v>152</v>
      </c>
      <c r="H413" s="381">
        <v>1.1000000000000001</v>
      </c>
      <c r="I413" s="159"/>
      <c r="L413" s="378"/>
      <c r="M413" s="382"/>
      <c r="N413" s="383"/>
      <c r="O413" s="383"/>
      <c r="P413" s="383"/>
      <c r="Q413" s="383"/>
      <c r="R413" s="383"/>
      <c r="S413" s="383"/>
      <c r="T413" s="384"/>
      <c r="AT413" s="379" t="s">
        <v>148</v>
      </c>
      <c r="AU413" s="379" t="s">
        <v>84</v>
      </c>
      <c r="AV413" s="377" t="s">
        <v>144</v>
      </c>
      <c r="AW413" s="377" t="s">
        <v>36</v>
      </c>
      <c r="AX413" s="377" t="s">
        <v>82</v>
      </c>
      <c r="AY413" s="379" t="s">
        <v>136</v>
      </c>
    </row>
    <row r="414" spans="1:65" s="369" customFormat="1" x14ac:dyDescent="0.2">
      <c r="B414" s="370"/>
      <c r="C414" s="422"/>
      <c r="D414" s="363" t="s">
        <v>148</v>
      </c>
      <c r="F414" s="372" t="s">
        <v>516</v>
      </c>
      <c r="H414" s="373">
        <v>1.21</v>
      </c>
      <c r="I414" s="151"/>
      <c r="L414" s="370"/>
      <c r="M414" s="374"/>
      <c r="N414" s="375"/>
      <c r="O414" s="375"/>
      <c r="P414" s="375"/>
      <c r="Q414" s="375"/>
      <c r="R414" s="375"/>
      <c r="S414" s="375"/>
      <c r="T414" s="376"/>
      <c r="AT414" s="371" t="s">
        <v>148</v>
      </c>
      <c r="AU414" s="371" t="s">
        <v>84</v>
      </c>
      <c r="AV414" s="369" t="s">
        <v>84</v>
      </c>
      <c r="AW414" s="369" t="s">
        <v>4</v>
      </c>
      <c r="AX414" s="369" t="s">
        <v>82</v>
      </c>
      <c r="AY414" s="371" t="s">
        <v>136</v>
      </c>
    </row>
    <row r="415" spans="1:65" s="274" customFormat="1" ht="24.2" customHeight="1" x14ac:dyDescent="0.2">
      <c r="A415" s="271"/>
      <c r="B415" s="272"/>
      <c r="C415" s="404" t="s">
        <v>517</v>
      </c>
      <c r="D415" s="343" t="s">
        <v>139</v>
      </c>
      <c r="E415" s="344" t="s">
        <v>518</v>
      </c>
      <c r="F415" s="345" t="s">
        <v>519</v>
      </c>
      <c r="G415" s="346" t="s">
        <v>274</v>
      </c>
      <c r="H415" s="347">
        <v>4.0000000000000001E-3</v>
      </c>
      <c r="I415" s="131"/>
      <c r="J415" s="348">
        <f>ROUND(I415*H415,2)</f>
        <v>0</v>
      </c>
      <c r="K415" s="345" t="s">
        <v>143</v>
      </c>
      <c r="L415" s="272"/>
      <c r="M415" s="349" t="s">
        <v>3</v>
      </c>
      <c r="N415" s="350" t="s">
        <v>45</v>
      </c>
      <c r="O415" s="351"/>
      <c r="P415" s="352">
        <f>O415*H415</f>
        <v>0</v>
      </c>
      <c r="Q415" s="352">
        <v>0</v>
      </c>
      <c r="R415" s="352">
        <f>Q415*H415</f>
        <v>0</v>
      </c>
      <c r="S415" s="352">
        <v>0</v>
      </c>
      <c r="T415" s="353">
        <f>S415*H415</f>
        <v>0</v>
      </c>
      <c r="U415" s="271"/>
      <c r="V415" s="271"/>
      <c r="W415" s="271"/>
      <c r="X415" s="271"/>
      <c r="Y415" s="271"/>
      <c r="Z415" s="271"/>
      <c r="AA415" s="271"/>
      <c r="AB415" s="271"/>
      <c r="AC415" s="271"/>
      <c r="AD415" s="271"/>
      <c r="AE415" s="271"/>
      <c r="AR415" s="354" t="s">
        <v>257</v>
      </c>
      <c r="AT415" s="354" t="s">
        <v>139</v>
      </c>
      <c r="AU415" s="354" t="s">
        <v>84</v>
      </c>
      <c r="AY415" s="264" t="s">
        <v>136</v>
      </c>
      <c r="BE415" s="355">
        <f>IF(N415="základní",J415,0)</f>
        <v>0</v>
      </c>
      <c r="BF415" s="355">
        <f>IF(N415="snížená",J415,0)</f>
        <v>0</v>
      </c>
      <c r="BG415" s="355">
        <f>IF(N415="zákl. přenesená",J415,0)</f>
        <v>0</v>
      </c>
      <c r="BH415" s="355">
        <f>IF(N415="sníž. přenesená",J415,0)</f>
        <v>0</v>
      </c>
      <c r="BI415" s="355">
        <f>IF(N415="nulová",J415,0)</f>
        <v>0</v>
      </c>
      <c r="BJ415" s="264" t="s">
        <v>82</v>
      </c>
      <c r="BK415" s="355">
        <f>ROUND(I415*H415,2)</f>
        <v>0</v>
      </c>
      <c r="BL415" s="264" t="s">
        <v>257</v>
      </c>
      <c r="BM415" s="354" t="s">
        <v>520</v>
      </c>
    </row>
    <row r="416" spans="1:65" s="274" customFormat="1" x14ac:dyDescent="0.2">
      <c r="A416" s="271"/>
      <c r="B416" s="272"/>
      <c r="C416" s="408"/>
      <c r="D416" s="356" t="s">
        <v>146</v>
      </c>
      <c r="E416" s="271"/>
      <c r="F416" s="357" t="s">
        <v>521</v>
      </c>
      <c r="G416" s="271"/>
      <c r="H416" s="271"/>
      <c r="I416" s="136"/>
      <c r="J416" s="271"/>
      <c r="K416" s="271"/>
      <c r="L416" s="272"/>
      <c r="M416" s="358"/>
      <c r="N416" s="359"/>
      <c r="O416" s="351"/>
      <c r="P416" s="351"/>
      <c r="Q416" s="351"/>
      <c r="R416" s="351"/>
      <c r="S416" s="351"/>
      <c r="T416" s="360"/>
      <c r="U416" s="271"/>
      <c r="V416" s="271"/>
      <c r="W416" s="271"/>
      <c r="X416" s="271"/>
      <c r="Y416" s="271"/>
      <c r="Z416" s="271"/>
      <c r="AA416" s="271"/>
      <c r="AB416" s="271"/>
      <c r="AC416" s="271"/>
      <c r="AD416" s="271"/>
      <c r="AE416" s="271"/>
      <c r="AT416" s="264" t="s">
        <v>146</v>
      </c>
      <c r="AU416" s="264" t="s">
        <v>84</v>
      </c>
    </row>
    <row r="417" spans="1:65" s="330" customFormat="1" ht="22.9" customHeight="1" x14ac:dyDescent="0.2">
      <c r="B417" s="331"/>
      <c r="C417" s="420"/>
      <c r="D417" s="332" t="s">
        <v>73</v>
      </c>
      <c r="E417" s="341" t="s">
        <v>522</v>
      </c>
      <c r="F417" s="341" t="s">
        <v>523</v>
      </c>
      <c r="I417" s="122"/>
      <c r="J417" s="342">
        <f>BK417</f>
        <v>0</v>
      </c>
      <c r="L417" s="331"/>
      <c r="M417" s="335"/>
      <c r="N417" s="336"/>
      <c r="O417" s="336"/>
      <c r="P417" s="337">
        <f>SUM(P418:P504)</f>
        <v>0</v>
      </c>
      <c r="Q417" s="336"/>
      <c r="R417" s="337">
        <f>SUM(R418:R504)</f>
        <v>0.27804286000000006</v>
      </c>
      <c r="S417" s="336"/>
      <c r="T417" s="338">
        <f>SUM(T418:T504)</f>
        <v>4.3709999999999999E-2</v>
      </c>
      <c r="AR417" s="332" t="s">
        <v>84</v>
      </c>
      <c r="AT417" s="339" t="s">
        <v>73</v>
      </c>
      <c r="AU417" s="339" t="s">
        <v>82</v>
      </c>
      <c r="AY417" s="332" t="s">
        <v>136</v>
      </c>
      <c r="BK417" s="340">
        <f>SUM(BK418:BK504)</f>
        <v>0</v>
      </c>
    </row>
    <row r="418" spans="1:65" s="274" customFormat="1" ht="24.2" customHeight="1" x14ac:dyDescent="0.2">
      <c r="A418" s="271"/>
      <c r="B418" s="272"/>
      <c r="C418" s="404" t="s">
        <v>524</v>
      </c>
      <c r="D418" s="343" t="s">
        <v>139</v>
      </c>
      <c r="E418" s="344" t="s">
        <v>525</v>
      </c>
      <c r="F418" s="345" t="s">
        <v>526</v>
      </c>
      <c r="G418" s="346" t="s">
        <v>142</v>
      </c>
      <c r="H418" s="347">
        <v>65.13</v>
      </c>
      <c r="I418" s="131"/>
      <c r="J418" s="348">
        <f>ROUND(I418*H418,2)</f>
        <v>0</v>
      </c>
      <c r="K418" s="345" t="s">
        <v>143</v>
      </c>
      <c r="L418" s="272"/>
      <c r="M418" s="349" t="s">
        <v>3</v>
      </c>
      <c r="N418" s="350" t="s">
        <v>45</v>
      </c>
      <c r="O418" s="351"/>
      <c r="P418" s="352">
        <f>O418*H418</f>
        <v>0</v>
      </c>
      <c r="Q418" s="352">
        <v>0</v>
      </c>
      <c r="R418" s="352">
        <f>Q418*H418</f>
        <v>0</v>
      </c>
      <c r="S418" s="352">
        <v>0</v>
      </c>
      <c r="T418" s="353">
        <f>S418*H418</f>
        <v>0</v>
      </c>
      <c r="U418" s="271"/>
      <c r="V418" s="271"/>
      <c r="W418" s="271"/>
      <c r="X418" s="271"/>
      <c r="Y418" s="271"/>
      <c r="Z418" s="271"/>
      <c r="AA418" s="271"/>
      <c r="AB418" s="271"/>
      <c r="AC418" s="271"/>
      <c r="AD418" s="271"/>
      <c r="AE418" s="271"/>
      <c r="AR418" s="354" t="s">
        <v>257</v>
      </c>
      <c r="AT418" s="354" t="s">
        <v>139</v>
      </c>
      <c r="AU418" s="354" t="s">
        <v>84</v>
      </c>
      <c r="AY418" s="264" t="s">
        <v>136</v>
      </c>
      <c r="BE418" s="355">
        <f>IF(N418="základní",J418,0)</f>
        <v>0</v>
      </c>
      <c r="BF418" s="355">
        <f>IF(N418="snížená",J418,0)</f>
        <v>0</v>
      </c>
      <c r="BG418" s="355">
        <f>IF(N418="zákl. přenesená",J418,0)</f>
        <v>0</v>
      </c>
      <c r="BH418" s="355">
        <f>IF(N418="sníž. přenesená",J418,0)</f>
        <v>0</v>
      </c>
      <c r="BI418" s="355">
        <f>IF(N418="nulová",J418,0)</f>
        <v>0</v>
      </c>
      <c r="BJ418" s="264" t="s">
        <v>82</v>
      </c>
      <c r="BK418" s="355">
        <f>ROUND(I418*H418,2)</f>
        <v>0</v>
      </c>
      <c r="BL418" s="264" t="s">
        <v>257</v>
      </c>
      <c r="BM418" s="354" t="s">
        <v>527</v>
      </c>
    </row>
    <row r="419" spans="1:65" s="274" customFormat="1" x14ac:dyDescent="0.2">
      <c r="A419" s="271"/>
      <c r="B419" s="272"/>
      <c r="C419" s="408"/>
      <c r="D419" s="356" t="s">
        <v>146</v>
      </c>
      <c r="E419" s="271"/>
      <c r="F419" s="357" t="s">
        <v>528</v>
      </c>
      <c r="G419" s="271"/>
      <c r="H419" s="271"/>
      <c r="I419" s="136"/>
      <c r="J419" s="271"/>
      <c r="K419" s="271"/>
      <c r="L419" s="272"/>
      <c r="M419" s="358"/>
      <c r="N419" s="359"/>
      <c r="O419" s="351"/>
      <c r="P419" s="351"/>
      <c r="Q419" s="351"/>
      <c r="R419" s="351"/>
      <c r="S419" s="351"/>
      <c r="T419" s="360"/>
      <c r="U419" s="271"/>
      <c r="V419" s="271"/>
      <c r="W419" s="271"/>
      <c r="X419" s="271"/>
      <c r="Y419" s="271"/>
      <c r="Z419" s="271"/>
      <c r="AA419" s="271"/>
      <c r="AB419" s="271"/>
      <c r="AC419" s="271"/>
      <c r="AD419" s="271"/>
      <c r="AE419" s="271"/>
      <c r="AT419" s="264" t="s">
        <v>146</v>
      </c>
      <c r="AU419" s="264" t="s">
        <v>84</v>
      </c>
    </row>
    <row r="420" spans="1:65" s="361" customFormat="1" x14ac:dyDescent="0.2">
      <c r="B420" s="362"/>
      <c r="C420" s="421"/>
      <c r="D420" s="363" t="s">
        <v>148</v>
      </c>
      <c r="E420" s="364" t="s">
        <v>3</v>
      </c>
      <c r="F420" s="365" t="s">
        <v>529</v>
      </c>
      <c r="H420" s="364" t="s">
        <v>3</v>
      </c>
      <c r="I420" s="143"/>
      <c r="L420" s="362"/>
      <c r="M420" s="366"/>
      <c r="N420" s="367"/>
      <c r="O420" s="367"/>
      <c r="P420" s="367"/>
      <c r="Q420" s="367"/>
      <c r="R420" s="367"/>
      <c r="S420" s="367"/>
      <c r="T420" s="368"/>
      <c r="AT420" s="364" t="s">
        <v>148</v>
      </c>
      <c r="AU420" s="364" t="s">
        <v>84</v>
      </c>
      <c r="AV420" s="361" t="s">
        <v>82</v>
      </c>
      <c r="AW420" s="361" t="s">
        <v>36</v>
      </c>
      <c r="AX420" s="361" t="s">
        <v>74</v>
      </c>
      <c r="AY420" s="364" t="s">
        <v>136</v>
      </c>
    </row>
    <row r="421" spans="1:65" s="369" customFormat="1" x14ac:dyDescent="0.2">
      <c r="B421" s="370"/>
      <c r="C421" s="422"/>
      <c r="D421" s="363" t="s">
        <v>148</v>
      </c>
      <c r="E421" s="371" t="s">
        <v>3</v>
      </c>
      <c r="F421" s="372" t="s">
        <v>233</v>
      </c>
      <c r="H421" s="373">
        <v>62.2</v>
      </c>
      <c r="I421" s="151"/>
      <c r="L421" s="370"/>
      <c r="M421" s="374"/>
      <c r="N421" s="375"/>
      <c r="O421" s="375"/>
      <c r="P421" s="375"/>
      <c r="Q421" s="375"/>
      <c r="R421" s="375"/>
      <c r="S421" s="375"/>
      <c r="T421" s="376"/>
      <c r="AT421" s="371" t="s">
        <v>148</v>
      </c>
      <c r="AU421" s="371" t="s">
        <v>84</v>
      </c>
      <c r="AV421" s="369" t="s">
        <v>84</v>
      </c>
      <c r="AW421" s="369" t="s">
        <v>36</v>
      </c>
      <c r="AX421" s="369" t="s">
        <v>74</v>
      </c>
      <c r="AY421" s="371" t="s">
        <v>136</v>
      </c>
    </row>
    <row r="422" spans="1:65" s="361" customFormat="1" x14ac:dyDescent="0.2">
      <c r="B422" s="362"/>
      <c r="C422" s="421"/>
      <c r="D422" s="363" t="s">
        <v>148</v>
      </c>
      <c r="E422" s="364" t="s">
        <v>3</v>
      </c>
      <c r="F422" s="365" t="s">
        <v>530</v>
      </c>
      <c r="H422" s="364" t="s">
        <v>3</v>
      </c>
      <c r="I422" s="143"/>
      <c r="L422" s="362"/>
      <c r="M422" s="366"/>
      <c r="N422" s="367"/>
      <c r="O422" s="367"/>
      <c r="P422" s="367"/>
      <c r="Q422" s="367"/>
      <c r="R422" s="367"/>
      <c r="S422" s="367"/>
      <c r="T422" s="368"/>
      <c r="AT422" s="364" t="s">
        <v>148</v>
      </c>
      <c r="AU422" s="364" t="s">
        <v>84</v>
      </c>
      <c r="AV422" s="361" t="s">
        <v>82</v>
      </c>
      <c r="AW422" s="361" t="s">
        <v>36</v>
      </c>
      <c r="AX422" s="361" t="s">
        <v>74</v>
      </c>
      <c r="AY422" s="364" t="s">
        <v>136</v>
      </c>
    </row>
    <row r="423" spans="1:65" s="369" customFormat="1" x14ac:dyDescent="0.2">
      <c r="B423" s="370"/>
      <c r="C423" s="422"/>
      <c r="D423" s="363" t="s">
        <v>148</v>
      </c>
      <c r="E423" s="371" t="s">
        <v>3</v>
      </c>
      <c r="F423" s="372" t="s">
        <v>531</v>
      </c>
      <c r="H423" s="373">
        <v>2.93</v>
      </c>
      <c r="I423" s="151"/>
      <c r="L423" s="370"/>
      <c r="M423" s="374"/>
      <c r="N423" s="375"/>
      <c r="O423" s="375"/>
      <c r="P423" s="375"/>
      <c r="Q423" s="375"/>
      <c r="R423" s="375"/>
      <c r="S423" s="375"/>
      <c r="T423" s="376"/>
      <c r="AT423" s="371" t="s">
        <v>148</v>
      </c>
      <c r="AU423" s="371" t="s">
        <v>84</v>
      </c>
      <c r="AV423" s="369" t="s">
        <v>84</v>
      </c>
      <c r="AW423" s="369" t="s">
        <v>36</v>
      </c>
      <c r="AX423" s="369" t="s">
        <v>74</v>
      </c>
      <c r="AY423" s="371" t="s">
        <v>136</v>
      </c>
    </row>
    <row r="424" spans="1:65" s="377" customFormat="1" x14ac:dyDescent="0.2">
      <c r="B424" s="378"/>
      <c r="C424" s="423"/>
      <c r="D424" s="363" t="s">
        <v>148</v>
      </c>
      <c r="E424" s="379" t="s">
        <v>3</v>
      </c>
      <c r="F424" s="380" t="s">
        <v>152</v>
      </c>
      <c r="H424" s="381">
        <v>65.13000000000001</v>
      </c>
      <c r="I424" s="159"/>
      <c r="L424" s="378"/>
      <c r="M424" s="382"/>
      <c r="N424" s="383"/>
      <c r="O424" s="383"/>
      <c r="P424" s="383"/>
      <c r="Q424" s="383"/>
      <c r="R424" s="383"/>
      <c r="S424" s="383"/>
      <c r="T424" s="384"/>
      <c r="AT424" s="379" t="s">
        <v>148</v>
      </c>
      <c r="AU424" s="379" t="s">
        <v>84</v>
      </c>
      <c r="AV424" s="377" t="s">
        <v>144</v>
      </c>
      <c r="AW424" s="377" t="s">
        <v>36</v>
      </c>
      <c r="AX424" s="377" t="s">
        <v>82</v>
      </c>
      <c r="AY424" s="379" t="s">
        <v>136</v>
      </c>
    </row>
    <row r="425" spans="1:65" s="274" customFormat="1" ht="24.2" customHeight="1" x14ac:dyDescent="0.2">
      <c r="A425" s="271"/>
      <c r="B425" s="272"/>
      <c r="C425" s="404" t="s">
        <v>532</v>
      </c>
      <c r="D425" s="343" t="s">
        <v>139</v>
      </c>
      <c r="E425" s="344" t="s">
        <v>533</v>
      </c>
      <c r="F425" s="345" t="s">
        <v>534</v>
      </c>
      <c r="G425" s="346" t="s">
        <v>142</v>
      </c>
      <c r="H425" s="347">
        <v>65.13</v>
      </c>
      <c r="I425" s="131"/>
      <c r="J425" s="348">
        <f>ROUND(I425*H425,2)</f>
        <v>0</v>
      </c>
      <c r="K425" s="345" t="s">
        <v>143</v>
      </c>
      <c r="L425" s="272"/>
      <c r="M425" s="349" t="s">
        <v>3</v>
      </c>
      <c r="N425" s="350" t="s">
        <v>45</v>
      </c>
      <c r="O425" s="351"/>
      <c r="P425" s="352">
        <f>O425*H425</f>
        <v>0</v>
      </c>
      <c r="Q425" s="352">
        <v>0</v>
      </c>
      <c r="R425" s="352">
        <f>Q425*H425</f>
        <v>0</v>
      </c>
      <c r="S425" s="352">
        <v>0</v>
      </c>
      <c r="T425" s="353">
        <f>S425*H425</f>
        <v>0</v>
      </c>
      <c r="U425" s="271"/>
      <c r="V425" s="271"/>
      <c r="W425" s="271"/>
      <c r="X425" s="271"/>
      <c r="Y425" s="271"/>
      <c r="Z425" s="271"/>
      <c r="AA425" s="271"/>
      <c r="AB425" s="271"/>
      <c r="AC425" s="271"/>
      <c r="AD425" s="271"/>
      <c r="AE425" s="271"/>
      <c r="AR425" s="354" t="s">
        <v>257</v>
      </c>
      <c r="AT425" s="354" t="s">
        <v>139</v>
      </c>
      <c r="AU425" s="354" t="s">
        <v>84</v>
      </c>
      <c r="AY425" s="264" t="s">
        <v>136</v>
      </c>
      <c r="BE425" s="355">
        <f>IF(N425="základní",J425,0)</f>
        <v>0</v>
      </c>
      <c r="BF425" s="355">
        <f>IF(N425="snížená",J425,0)</f>
        <v>0</v>
      </c>
      <c r="BG425" s="355">
        <f>IF(N425="zákl. přenesená",J425,0)</f>
        <v>0</v>
      </c>
      <c r="BH425" s="355">
        <f>IF(N425="sníž. přenesená",J425,0)</f>
        <v>0</v>
      </c>
      <c r="BI425" s="355">
        <f>IF(N425="nulová",J425,0)</f>
        <v>0</v>
      </c>
      <c r="BJ425" s="264" t="s">
        <v>82</v>
      </c>
      <c r="BK425" s="355">
        <f>ROUND(I425*H425,2)</f>
        <v>0</v>
      </c>
      <c r="BL425" s="264" t="s">
        <v>257</v>
      </c>
      <c r="BM425" s="354" t="s">
        <v>535</v>
      </c>
    </row>
    <row r="426" spans="1:65" s="274" customFormat="1" x14ac:dyDescent="0.2">
      <c r="A426" s="271"/>
      <c r="B426" s="272"/>
      <c r="C426" s="408"/>
      <c r="D426" s="356" t="s">
        <v>146</v>
      </c>
      <c r="E426" s="271"/>
      <c r="F426" s="357" t="s">
        <v>536</v>
      </c>
      <c r="G426" s="271"/>
      <c r="H426" s="271"/>
      <c r="I426" s="136"/>
      <c r="J426" s="271"/>
      <c r="K426" s="271"/>
      <c r="L426" s="272"/>
      <c r="M426" s="358"/>
      <c r="N426" s="359"/>
      <c r="O426" s="351"/>
      <c r="P426" s="351"/>
      <c r="Q426" s="351"/>
      <c r="R426" s="351"/>
      <c r="S426" s="351"/>
      <c r="T426" s="360"/>
      <c r="U426" s="271"/>
      <c r="V426" s="271"/>
      <c r="W426" s="271"/>
      <c r="X426" s="271"/>
      <c r="Y426" s="271"/>
      <c r="Z426" s="271"/>
      <c r="AA426" s="271"/>
      <c r="AB426" s="271"/>
      <c r="AC426" s="271"/>
      <c r="AD426" s="271"/>
      <c r="AE426" s="271"/>
      <c r="AT426" s="264" t="s">
        <v>146</v>
      </c>
      <c r="AU426" s="264" t="s">
        <v>84</v>
      </c>
    </row>
    <row r="427" spans="1:65" s="361" customFormat="1" x14ac:dyDescent="0.2">
      <c r="B427" s="362"/>
      <c r="C427" s="421"/>
      <c r="D427" s="363" t="s">
        <v>148</v>
      </c>
      <c r="E427" s="364" t="s">
        <v>3</v>
      </c>
      <c r="F427" s="365" t="s">
        <v>529</v>
      </c>
      <c r="H427" s="364" t="s">
        <v>3</v>
      </c>
      <c r="I427" s="143"/>
      <c r="L427" s="362"/>
      <c r="M427" s="366"/>
      <c r="N427" s="367"/>
      <c r="O427" s="367"/>
      <c r="P427" s="367"/>
      <c r="Q427" s="367"/>
      <c r="R427" s="367"/>
      <c r="S427" s="367"/>
      <c r="T427" s="368"/>
      <c r="AT427" s="364" t="s">
        <v>148</v>
      </c>
      <c r="AU427" s="364" t="s">
        <v>84</v>
      </c>
      <c r="AV427" s="361" t="s">
        <v>82</v>
      </c>
      <c r="AW427" s="361" t="s">
        <v>36</v>
      </c>
      <c r="AX427" s="361" t="s">
        <v>74</v>
      </c>
      <c r="AY427" s="364" t="s">
        <v>136</v>
      </c>
    </row>
    <row r="428" spans="1:65" s="369" customFormat="1" x14ac:dyDescent="0.2">
      <c r="B428" s="370"/>
      <c r="C428" s="422"/>
      <c r="D428" s="363" t="s">
        <v>148</v>
      </c>
      <c r="E428" s="371" t="s">
        <v>3</v>
      </c>
      <c r="F428" s="372" t="s">
        <v>233</v>
      </c>
      <c r="H428" s="373">
        <v>62.2</v>
      </c>
      <c r="I428" s="151"/>
      <c r="L428" s="370"/>
      <c r="M428" s="374"/>
      <c r="N428" s="375"/>
      <c r="O428" s="375"/>
      <c r="P428" s="375"/>
      <c r="Q428" s="375"/>
      <c r="R428" s="375"/>
      <c r="S428" s="375"/>
      <c r="T428" s="376"/>
      <c r="AT428" s="371" t="s">
        <v>148</v>
      </c>
      <c r="AU428" s="371" t="s">
        <v>84</v>
      </c>
      <c r="AV428" s="369" t="s">
        <v>84</v>
      </c>
      <c r="AW428" s="369" t="s">
        <v>36</v>
      </c>
      <c r="AX428" s="369" t="s">
        <v>74</v>
      </c>
      <c r="AY428" s="371" t="s">
        <v>136</v>
      </c>
    </row>
    <row r="429" spans="1:65" s="361" customFormat="1" x14ac:dyDescent="0.2">
      <c r="B429" s="362"/>
      <c r="C429" s="421"/>
      <c r="D429" s="363" t="s">
        <v>148</v>
      </c>
      <c r="E429" s="364" t="s">
        <v>3</v>
      </c>
      <c r="F429" s="365" t="s">
        <v>530</v>
      </c>
      <c r="H429" s="364" t="s">
        <v>3</v>
      </c>
      <c r="I429" s="143"/>
      <c r="L429" s="362"/>
      <c r="M429" s="366"/>
      <c r="N429" s="367"/>
      <c r="O429" s="367"/>
      <c r="P429" s="367"/>
      <c r="Q429" s="367"/>
      <c r="R429" s="367"/>
      <c r="S429" s="367"/>
      <c r="T429" s="368"/>
      <c r="AT429" s="364" t="s">
        <v>148</v>
      </c>
      <c r="AU429" s="364" t="s">
        <v>84</v>
      </c>
      <c r="AV429" s="361" t="s">
        <v>82</v>
      </c>
      <c r="AW429" s="361" t="s">
        <v>36</v>
      </c>
      <c r="AX429" s="361" t="s">
        <v>74</v>
      </c>
      <c r="AY429" s="364" t="s">
        <v>136</v>
      </c>
    </row>
    <row r="430" spans="1:65" s="369" customFormat="1" x14ac:dyDescent="0.2">
      <c r="B430" s="370"/>
      <c r="C430" s="422"/>
      <c r="D430" s="363" t="s">
        <v>148</v>
      </c>
      <c r="E430" s="371" t="s">
        <v>3</v>
      </c>
      <c r="F430" s="372" t="s">
        <v>531</v>
      </c>
      <c r="H430" s="373">
        <v>2.93</v>
      </c>
      <c r="I430" s="151"/>
      <c r="L430" s="370"/>
      <c r="M430" s="374"/>
      <c r="N430" s="375"/>
      <c r="O430" s="375"/>
      <c r="P430" s="375"/>
      <c r="Q430" s="375"/>
      <c r="R430" s="375"/>
      <c r="S430" s="375"/>
      <c r="T430" s="376"/>
      <c r="AT430" s="371" t="s">
        <v>148</v>
      </c>
      <c r="AU430" s="371" t="s">
        <v>84</v>
      </c>
      <c r="AV430" s="369" t="s">
        <v>84</v>
      </c>
      <c r="AW430" s="369" t="s">
        <v>36</v>
      </c>
      <c r="AX430" s="369" t="s">
        <v>74</v>
      </c>
      <c r="AY430" s="371" t="s">
        <v>136</v>
      </c>
    </row>
    <row r="431" spans="1:65" s="377" customFormat="1" x14ac:dyDescent="0.2">
      <c r="B431" s="378"/>
      <c r="C431" s="423"/>
      <c r="D431" s="363" t="s">
        <v>148</v>
      </c>
      <c r="E431" s="379" t="s">
        <v>3</v>
      </c>
      <c r="F431" s="380" t="s">
        <v>152</v>
      </c>
      <c r="H431" s="381">
        <v>65.13000000000001</v>
      </c>
      <c r="I431" s="159"/>
      <c r="L431" s="378"/>
      <c r="M431" s="382"/>
      <c r="N431" s="383"/>
      <c r="O431" s="383"/>
      <c r="P431" s="383"/>
      <c r="Q431" s="383"/>
      <c r="R431" s="383"/>
      <c r="S431" s="383"/>
      <c r="T431" s="384"/>
      <c r="AT431" s="379" t="s">
        <v>148</v>
      </c>
      <c r="AU431" s="379" t="s">
        <v>84</v>
      </c>
      <c r="AV431" s="377" t="s">
        <v>144</v>
      </c>
      <c r="AW431" s="377" t="s">
        <v>36</v>
      </c>
      <c r="AX431" s="377" t="s">
        <v>82</v>
      </c>
      <c r="AY431" s="379" t="s">
        <v>136</v>
      </c>
    </row>
    <row r="432" spans="1:65" s="274" customFormat="1" ht="16.5" customHeight="1" x14ac:dyDescent="0.2">
      <c r="A432" s="271"/>
      <c r="B432" s="272"/>
      <c r="C432" s="404" t="s">
        <v>537</v>
      </c>
      <c r="D432" s="343" t="s">
        <v>139</v>
      </c>
      <c r="E432" s="344" t="s">
        <v>538</v>
      </c>
      <c r="F432" s="345" t="s">
        <v>539</v>
      </c>
      <c r="G432" s="346" t="s">
        <v>142</v>
      </c>
      <c r="H432" s="347">
        <v>65.13</v>
      </c>
      <c r="I432" s="131"/>
      <c r="J432" s="348">
        <f>ROUND(I432*H432,2)</f>
        <v>0</v>
      </c>
      <c r="K432" s="345" t="s">
        <v>143</v>
      </c>
      <c r="L432" s="272"/>
      <c r="M432" s="349" t="s">
        <v>3</v>
      </c>
      <c r="N432" s="350" t="s">
        <v>45</v>
      </c>
      <c r="O432" s="351"/>
      <c r="P432" s="352">
        <f>O432*H432</f>
        <v>0</v>
      </c>
      <c r="Q432" s="352">
        <v>0</v>
      </c>
      <c r="R432" s="352">
        <f>Q432*H432</f>
        <v>0</v>
      </c>
      <c r="S432" s="352">
        <v>0</v>
      </c>
      <c r="T432" s="353">
        <f>S432*H432</f>
        <v>0</v>
      </c>
      <c r="U432" s="271"/>
      <c r="V432" s="271"/>
      <c r="W432" s="271"/>
      <c r="X432" s="271"/>
      <c r="Y432" s="271"/>
      <c r="Z432" s="271"/>
      <c r="AA432" s="271"/>
      <c r="AB432" s="271"/>
      <c r="AC432" s="271"/>
      <c r="AD432" s="271"/>
      <c r="AE432" s="271"/>
      <c r="AR432" s="354" t="s">
        <v>257</v>
      </c>
      <c r="AT432" s="354" t="s">
        <v>139</v>
      </c>
      <c r="AU432" s="354" t="s">
        <v>84</v>
      </c>
      <c r="AY432" s="264" t="s">
        <v>136</v>
      </c>
      <c r="BE432" s="355">
        <f>IF(N432="základní",J432,0)</f>
        <v>0</v>
      </c>
      <c r="BF432" s="355">
        <f>IF(N432="snížená",J432,0)</f>
        <v>0</v>
      </c>
      <c r="BG432" s="355">
        <f>IF(N432="zákl. přenesená",J432,0)</f>
        <v>0</v>
      </c>
      <c r="BH432" s="355">
        <f>IF(N432="sníž. přenesená",J432,0)</f>
        <v>0</v>
      </c>
      <c r="BI432" s="355">
        <f>IF(N432="nulová",J432,0)</f>
        <v>0</v>
      </c>
      <c r="BJ432" s="264" t="s">
        <v>82</v>
      </c>
      <c r="BK432" s="355">
        <f>ROUND(I432*H432,2)</f>
        <v>0</v>
      </c>
      <c r="BL432" s="264" t="s">
        <v>257</v>
      </c>
      <c r="BM432" s="354" t="s">
        <v>540</v>
      </c>
    </row>
    <row r="433" spans="1:65" s="274" customFormat="1" x14ac:dyDescent="0.2">
      <c r="A433" s="271"/>
      <c r="B433" s="272"/>
      <c r="C433" s="408"/>
      <c r="D433" s="356" t="s">
        <v>146</v>
      </c>
      <c r="E433" s="271"/>
      <c r="F433" s="357" t="s">
        <v>541</v>
      </c>
      <c r="G433" s="271"/>
      <c r="H433" s="271"/>
      <c r="I433" s="136"/>
      <c r="J433" s="271"/>
      <c r="K433" s="271"/>
      <c r="L433" s="272"/>
      <c r="M433" s="358"/>
      <c r="N433" s="359"/>
      <c r="O433" s="351"/>
      <c r="P433" s="351"/>
      <c r="Q433" s="351"/>
      <c r="R433" s="351"/>
      <c r="S433" s="351"/>
      <c r="T433" s="360"/>
      <c r="U433" s="271"/>
      <c r="V433" s="271"/>
      <c r="W433" s="271"/>
      <c r="X433" s="271"/>
      <c r="Y433" s="271"/>
      <c r="Z433" s="271"/>
      <c r="AA433" s="271"/>
      <c r="AB433" s="271"/>
      <c r="AC433" s="271"/>
      <c r="AD433" s="271"/>
      <c r="AE433" s="271"/>
      <c r="AT433" s="264" t="s">
        <v>146</v>
      </c>
      <c r="AU433" s="264" t="s">
        <v>84</v>
      </c>
    </row>
    <row r="434" spans="1:65" s="361" customFormat="1" x14ac:dyDescent="0.2">
      <c r="B434" s="362"/>
      <c r="C434" s="421"/>
      <c r="D434" s="363" t="s">
        <v>148</v>
      </c>
      <c r="E434" s="364" t="s">
        <v>3</v>
      </c>
      <c r="F434" s="365" t="s">
        <v>529</v>
      </c>
      <c r="H434" s="364" t="s">
        <v>3</v>
      </c>
      <c r="I434" s="143"/>
      <c r="L434" s="362"/>
      <c r="M434" s="366"/>
      <c r="N434" s="367"/>
      <c r="O434" s="367"/>
      <c r="P434" s="367"/>
      <c r="Q434" s="367"/>
      <c r="R434" s="367"/>
      <c r="S434" s="367"/>
      <c r="T434" s="368"/>
      <c r="AT434" s="364" t="s">
        <v>148</v>
      </c>
      <c r="AU434" s="364" t="s">
        <v>84</v>
      </c>
      <c r="AV434" s="361" t="s">
        <v>82</v>
      </c>
      <c r="AW434" s="361" t="s">
        <v>36</v>
      </c>
      <c r="AX434" s="361" t="s">
        <v>74</v>
      </c>
      <c r="AY434" s="364" t="s">
        <v>136</v>
      </c>
    </row>
    <row r="435" spans="1:65" s="369" customFormat="1" x14ac:dyDescent="0.2">
      <c r="B435" s="370"/>
      <c r="C435" s="422"/>
      <c r="D435" s="363" t="s">
        <v>148</v>
      </c>
      <c r="E435" s="371" t="s">
        <v>3</v>
      </c>
      <c r="F435" s="372" t="s">
        <v>233</v>
      </c>
      <c r="H435" s="373">
        <v>62.2</v>
      </c>
      <c r="I435" s="151"/>
      <c r="L435" s="370"/>
      <c r="M435" s="374"/>
      <c r="N435" s="375"/>
      <c r="O435" s="375"/>
      <c r="P435" s="375"/>
      <c r="Q435" s="375"/>
      <c r="R435" s="375"/>
      <c r="S435" s="375"/>
      <c r="T435" s="376"/>
      <c r="AT435" s="371" t="s">
        <v>148</v>
      </c>
      <c r="AU435" s="371" t="s">
        <v>84</v>
      </c>
      <c r="AV435" s="369" t="s">
        <v>84</v>
      </c>
      <c r="AW435" s="369" t="s">
        <v>36</v>
      </c>
      <c r="AX435" s="369" t="s">
        <v>74</v>
      </c>
      <c r="AY435" s="371" t="s">
        <v>136</v>
      </c>
    </row>
    <row r="436" spans="1:65" s="361" customFormat="1" x14ac:dyDescent="0.2">
      <c r="B436" s="362"/>
      <c r="C436" s="421"/>
      <c r="D436" s="363" t="s">
        <v>148</v>
      </c>
      <c r="E436" s="364" t="s">
        <v>3</v>
      </c>
      <c r="F436" s="365" t="s">
        <v>530</v>
      </c>
      <c r="H436" s="364" t="s">
        <v>3</v>
      </c>
      <c r="I436" s="143"/>
      <c r="L436" s="362"/>
      <c r="M436" s="366"/>
      <c r="N436" s="367"/>
      <c r="O436" s="367"/>
      <c r="P436" s="367"/>
      <c r="Q436" s="367"/>
      <c r="R436" s="367"/>
      <c r="S436" s="367"/>
      <c r="T436" s="368"/>
      <c r="AT436" s="364" t="s">
        <v>148</v>
      </c>
      <c r="AU436" s="364" t="s">
        <v>84</v>
      </c>
      <c r="AV436" s="361" t="s">
        <v>82</v>
      </c>
      <c r="AW436" s="361" t="s">
        <v>36</v>
      </c>
      <c r="AX436" s="361" t="s">
        <v>74</v>
      </c>
      <c r="AY436" s="364" t="s">
        <v>136</v>
      </c>
    </row>
    <row r="437" spans="1:65" s="369" customFormat="1" x14ac:dyDescent="0.2">
      <c r="B437" s="370"/>
      <c r="C437" s="422"/>
      <c r="D437" s="363" t="s">
        <v>148</v>
      </c>
      <c r="E437" s="371" t="s">
        <v>3</v>
      </c>
      <c r="F437" s="372" t="s">
        <v>531</v>
      </c>
      <c r="H437" s="373">
        <v>2.93</v>
      </c>
      <c r="I437" s="151"/>
      <c r="L437" s="370"/>
      <c r="M437" s="374"/>
      <c r="N437" s="375"/>
      <c r="O437" s="375"/>
      <c r="P437" s="375"/>
      <c r="Q437" s="375"/>
      <c r="R437" s="375"/>
      <c r="S437" s="375"/>
      <c r="T437" s="376"/>
      <c r="AT437" s="371" t="s">
        <v>148</v>
      </c>
      <c r="AU437" s="371" t="s">
        <v>84</v>
      </c>
      <c r="AV437" s="369" t="s">
        <v>84</v>
      </c>
      <c r="AW437" s="369" t="s">
        <v>36</v>
      </c>
      <c r="AX437" s="369" t="s">
        <v>74</v>
      </c>
      <c r="AY437" s="371" t="s">
        <v>136</v>
      </c>
    </row>
    <row r="438" spans="1:65" s="377" customFormat="1" x14ac:dyDescent="0.2">
      <c r="B438" s="378"/>
      <c r="C438" s="423"/>
      <c r="D438" s="363" t="s">
        <v>148</v>
      </c>
      <c r="E438" s="379" t="s">
        <v>3</v>
      </c>
      <c r="F438" s="380" t="s">
        <v>152</v>
      </c>
      <c r="H438" s="381">
        <v>65.13000000000001</v>
      </c>
      <c r="I438" s="159"/>
      <c r="L438" s="378"/>
      <c r="M438" s="382"/>
      <c r="N438" s="383"/>
      <c r="O438" s="383"/>
      <c r="P438" s="383"/>
      <c r="Q438" s="383"/>
      <c r="R438" s="383"/>
      <c r="S438" s="383"/>
      <c r="T438" s="384"/>
      <c r="AT438" s="379" t="s">
        <v>148</v>
      </c>
      <c r="AU438" s="379" t="s">
        <v>84</v>
      </c>
      <c r="AV438" s="377" t="s">
        <v>144</v>
      </c>
      <c r="AW438" s="377" t="s">
        <v>36</v>
      </c>
      <c r="AX438" s="377" t="s">
        <v>82</v>
      </c>
      <c r="AY438" s="379" t="s">
        <v>136</v>
      </c>
    </row>
    <row r="439" spans="1:65" s="274" customFormat="1" ht="16.5" customHeight="1" x14ac:dyDescent="0.2">
      <c r="A439" s="271"/>
      <c r="B439" s="272"/>
      <c r="C439" s="404" t="s">
        <v>542</v>
      </c>
      <c r="D439" s="343" t="s">
        <v>139</v>
      </c>
      <c r="E439" s="344" t="s">
        <v>543</v>
      </c>
      <c r="F439" s="345" t="s">
        <v>544</v>
      </c>
      <c r="G439" s="346" t="s">
        <v>142</v>
      </c>
      <c r="H439" s="347">
        <v>14.57</v>
      </c>
      <c r="I439" s="131"/>
      <c r="J439" s="348">
        <f>ROUND(I439*H439,2)</f>
        <v>0</v>
      </c>
      <c r="K439" s="345" t="s">
        <v>143</v>
      </c>
      <c r="L439" s="272"/>
      <c r="M439" s="349" t="s">
        <v>3</v>
      </c>
      <c r="N439" s="350" t="s">
        <v>45</v>
      </c>
      <c r="O439" s="351"/>
      <c r="P439" s="352">
        <f>O439*H439</f>
        <v>0</v>
      </c>
      <c r="Q439" s="352">
        <v>0</v>
      </c>
      <c r="R439" s="352">
        <f>Q439*H439</f>
        <v>0</v>
      </c>
      <c r="S439" s="352">
        <v>3.0000000000000001E-3</v>
      </c>
      <c r="T439" s="353">
        <f>S439*H439</f>
        <v>4.3709999999999999E-2</v>
      </c>
      <c r="U439" s="271"/>
      <c r="V439" s="271"/>
      <c r="W439" s="271"/>
      <c r="X439" s="271"/>
      <c r="Y439" s="271"/>
      <c r="Z439" s="271"/>
      <c r="AA439" s="271"/>
      <c r="AB439" s="271"/>
      <c r="AC439" s="271"/>
      <c r="AD439" s="271"/>
      <c r="AE439" s="271"/>
      <c r="AR439" s="354" t="s">
        <v>257</v>
      </c>
      <c r="AT439" s="354" t="s">
        <v>139</v>
      </c>
      <c r="AU439" s="354" t="s">
        <v>84</v>
      </c>
      <c r="AY439" s="264" t="s">
        <v>136</v>
      </c>
      <c r="BE439" s="355">
        <f>IF(N439="základní",J439,0)</f>
        <v>0</v>
      </c>
      <c r="BF439" s="355">
        <f>IF(N439="snížená",J439,0)</f>
        <v>0</v>
      </c>
      <c r="BG439" s="355">
        <f>IF(N439="zákl. přenesená",J439,0)</f>
        <v>0</v>
      </c>
      <c r="BH439" s="355">
        <f>IF(N439="sníž. přenesená",J439,0)</f>
        <v>0</v>
      </c>
      <c r="BI439" s="355">
        <f>IF(N439="nulová",J439,0)</f>
        <v>0</v>
      </c>
      <c r="BJ439" s="264" t="s">
        <v>82</v>
      </c>
      <c r="BK439" s="355">
        <f>ROUND(I439*H439,2)</f>
        <v>0</v>
      </c>
      <c r="BL439" s="264" t="s">
        <v>257</v>
      </c>
      <c r="BM439" s="354" t="s">
        <v>545</v>
      </c>
    </row>
    <row r="440" spans="1:65" s="274" customFormat="1" x14ac:dyDescent="0.2">
      <c r="A440" s="271"/>
      <c r="B440" s="272"/>
      <c r="C440" s="408"/>
      <c r="D440" s="356" t="s">
        <v>146</v>
      </c>
      <c r="E440" s="271"/>
      <c r="F440" s="357" t="s">
        <v>546</v>
      </c>
      <c r="G440" s="271"/>
      <c r="H440" s="271"/>
      <c r="I440" s="136"/>
      <c r="J440" s="271"/>
      <c r="K440" s="271"/>
      <c r="L440" s="272"/>
      <c r="M440" s="358"/>
      <c r="N440" s="359"/>
      <c r="O440" s="351"/>
      <c r="P440" s="351"/>
      <c r="Q440" s="351"/>
      <c r="R440" s="351"/>
      <c r="S440" s="351"/>
      <c r="T440" s="360"/>
      <c r="U440" s="271"/>
      <c r="V440" s="271"/>
      <c r="W440" s="271"/>
      <c r="X440" s="271"/>
      <c r="Y440" s="271"/>
      <c r="Z440" s="271"/>
      <c r="AA440" s="271"/>
      <c r="AB440" s="271"/>
      <c r="AC440" s="271"/>
      <c r="AD440" s="271"/>
      <c r="AE440" s="271"/>
      <c r="AT440" s="264" t="s">
        <v>146</v>
      </c>
      <c r="AU440" s="264" t="s">
        <v>84</v>
      </c>
    </row>
    <row r="441" spans="1:65" s="369" customFormat="1" x14ac:dyDescent="0.2">
      <c r="B441" s="370"/>
      <c r="C441" s="422"/>
      <c r="D441" s="363" t="s">
        <v>148</v>
      </c>
      <c r="E441" s="371" t="s">
        <v>3</v>
      </c>
      <c r="F441" s="372" t="s">
        <v>547</v>
      </c>
      <c r="H441" s="373">
        <v>14.57</v>
      </c>
      <c r="I441" s="151"/>
      <c r="L441" s="370"/>
      <c r="M441" s="374"/>
      <c r="N441" s="375"/>
      <c r="O441" s="375"/>
      <c r="P441" s="375"/>
      <c r="Q441" s="375"/>
      <c r="R441" s="375"/>
      <c r="S441" s="375"/>
      <c r="T441" s="376"/>
      <c r="AT441" s="371" t="s">
        <v>148</v>
      </c>
      <c r="AU441" s="371" t="s">
        <v>84</v>
      </c>
      <c r="AV441" s="369" t="s">
        <v>84</v>
      </c>
      <c r="AW441" s="369" t="s">
        <v>36</v>
      </c>
      <c r="AX441" s="369" t="s">
        <v>74</v>
      </c>
      <c r="AY441" s="371" t="s">
        <v>136</v>
      </c>
    </row>
    <row r="442" spans="1:65" s="377" customFormat="1" x14ac:dyDescent="0.2">
      <c r="B442" s="378"/>
      <c r="C442" s="423"/>
      <c r="D442" s="363" t="s">
        <v>148</v>
      </c>
      <c r="E442" s="379" t="s">
        <v>3</v>
      </c>
      <c r="F442" s="380" t="s">
        <v>152</v>
      </c>
      <c r="H442" s="381">
        <v>14.57</v>
      </c>
      <c r="I442" s="159"/>
      <c r="L442" s="378"/>
      <c r="M442" s="382"/>
      <c r="N442" s="383"/>
      <c r="O442" s="383"/>
      <c r="P442" s="383"/>
      <c r="Q442" s="383"/>
      <c r="R442" s="383"/>
      <c r="S442" s="383"/>
      <c r="T442" s="384"/>
      <c r="AT442" s="379" t="s">
        <v>148</v>
      </c>
      <c r="AU442" s="379" t="s">
        <v>84</v>
      </c>
      <c r="AV442" s="377" t="s">
        <v>144</v>
      </c>
      <c r="AW442" s="377" t="s">
        <v>36</v>
      </c>
      <c r="AX442" s="377" t="s">
        <v>82</v>
      </c>
      <c r="AY442" s="379" t="s">
        <v>136</v>
      </c>
    </row>
    <row r="443" spans="1:65" s="274" customFormat="1" ht="21.75" customHeight="1" x14ac:dyDescent="0.2">
      <c r="A443" s="271"/>
      <c r="B443" s="272"/>
      <c r="C443" s="404" t="s">
        <v>548</v>
      </c>
      <c r="D443" s="343" t="s">
        <v>139</v>
      </c>
      <c r="E443" s="344" t="s">
        <v>549</v>
      </c>
      <c r="F443" s="345" t="s">
        <v>550</v>
      </c>
      <c r="G443" s="346" t="s">
        <v>142</v>
      </c>
      <c r="H443" s="347">
        <v>65.13</v>
      </c>
      <c r="I443" s="131"/>
      <c r="J443" s="348">
        <f>ROUND(I443*H443,2)</f>
        <v>0</v>
      </c>
      <c r="K443" s="345" t="s">
        <v>143</v>
      </c>
      <c r="L443" s="272"/>
      <c r="M443" s="349" t="s">
        <v>3</v>
      </c>
      <c r="N443" s="350" t="s">
        <v>45</v>
      </c>
      <c r="O443" s="351"/>
      <c r="P443" s="352">
        <f>O443*H443</f>
        <v>0</v>
      </c>
      <c r="Q443" s="352">
        <v>4.0000000000000002E-4</v>
      </c>
      <c r="R443" s="352">
        <f>Q443*H443</f>
        <v>2.6051999999999999E-2</v>
      </c>
      <c r="S443" s="352">
        <v>0</v>
      </c>
      <c r="T443" s="353">
        <f>S443*H443</f>
        <v>0</v>
      </c>
      <c r="U443" s="271"/>
      <c r="V443" s="271"/>
      <c r="W443" s="271"/>
      <c r="X443" s="271"/>
      <c r="Y443" s="271"/>
      <c r="Z443" s="271"/>
      <c r="AA443" s="271"/>
      <c r="AB443" s="271"/>
      <c r="AC443" s="271"/>
      <c r="AD443" s="271"/>
      <c r="AE443" s="271"/>
      <c r="AR443" s="354" t="s">
        <v>257</v>
      </c>
      <c r="AT443" s="354" t="s">
        <v>139</v>
      </c>
      <c r="AU443" s="354" t="s">
        <v>84</v>
      </c>
      <c r="AY443" s="264" t="s">
        <v>136</v>
      </c>
      <c r="BE443" s="355">
        <f>IF(N443="základní",J443,0)</f>
        <v>0</v>
      </c>
      <c r="BF443" s="355">
        <f>IF(N443="snížená",J443,0)</f>
        <v>0</v>
      </c>
      <c r="BG443" s="355">
        <f>IF(N443="zákl. přenesená",J443,0)</f>
        <v>0</v>
      </c>
      <c r="BH443" s="355">
        <f>IF(N443="sníž. přenesená",J443,0)</f>
        <v>0</v>
      </c>
      <c r="BI443" s="355">
        <f>IF(N443="nulová",J443,0)</f>
        <v>0</v>
      </c>
      <c r="BJ443" s="264" t="s">
        <v>82</v>
      </c>
      <c r="BK443" s="355">
        <f>ROUND(I443*H443,2)</f>
        <v>0</v>
      </c>
      <c r="BL443" s="264" t="s">
        <v>257</v>
      </c>
      <c r="BM443" s="354" t="s">
        <v>551</v>
      </c>
    </row>
    <row r="444" spans="1:65" s="274" customFormat="1" x14ac:dyDescent="0.2">
      <c r="A444" s="271"/>
      <c r="B444" s="272"/>
      <c r="C444" s="408"/>
      <c r="D444" s="356" t="s">
        <v>146</v>
      </c>
      <c r="E444" s="271"/>
      <c r="F444" s="357" t="s">
        <v>552</v>
      </c>
      <c r="G444" s="271"/>
      <c r="H444" s="271"/>
      <c r="I444" s="136"/>
      <c r="J444" s="271"/>
      <c r="K444" s="271"/>
      <c r="L444" s="272"/>
      <c r="M444" s="358"/>
      <c r="N444" s="359"/>
      <c r="O444" s="351"/>
      <c r="P444" s="351"/>
      <c r="Q444" s="351"/>
      <c r="R444" s="351"/>
      <c r="S444" s="351"/>
      <c r="T444" s="360"/>
      <c r="U444" s="271"/>
      <c r="V444" s="271"/>
      <c r="W444" s="271"/>
      <c r="X444" s="271"/>
      <c r="Y444" s="271"/>
      <c r="Z444" s="271"/>
      <c r="AA444" s="271"/>
      <c r="AB444" s="271"/>
      <c r="AC444" s="271"/>
      <c r="AD444" s="271"/>
      <c r="AE444" s="271"/>
      <c r="AT444" s="264" t="s">
        <v>146</v>
      </c>
      <c r="AU444" s="264" t="s">
        <v>84</v>
      </c>
    </row>
    <row r="445" spans="1:65" s="361" customFormat="1" x14ac:dyDescent="0.2">
      <c r="B445" s="362"/>
      <c r="C445" s="421"/>
      <c r="D445" s="363" t="s">
        <v>148</v>
      </c>
      <c r="E445" s="364" t="s">
        <v>3</v>
      </c>
      <c r="F445" s="365" t="s">
        <v>529</v>
      </c>
      <c r="H445" s="364" t="s">
        <v>3</v>
      </c>
      <c r="I445" s="143"/>
      <c r="L445" s="362"/>
      <c r="M445" s="366"/>
      <c r="N445" s="367"/>
      <c r="O445" s="367"/>
      <c r="P445" s="367"/>
      <c r="Q445" s="367"/>
      <c r="R445" s="367"/>
      <c r="S445" s="367"/>
      <c r="T445" s="368"/>
      <c r="AT445" s="364" t="s">
        <v>148</v>
      </c>
      <c r="AU445" s="364" t="s">
        <v>84</v>
      </c>
      <c r="AV445" s="361" t="s">
        <v>82</v>
      </c>
      <c r="AW445" s="361" t="s">
        <v>36</v>
      </c>
      <c r="AX445" s="361" t="s">
        <v>74</v>
      </c>
      <c r="AY445" s="364" t="s">
        <v>136</v>
      </c>
    </row>
    <row r="446" spans="1:65" s="369" customFormat="1" x14ac:dyDescent="0.2">
      <c r="B446" s="370"/>
      <c r="C446" s="422"/>
      <c r="D446" s="363" t="s">
        <v>148</v>
      </c>
      <c r="E446" s="371" t="s">
        <v>3</v>
      </c>
      <c r="F446" s="372" t="s">
        <v>233</v>
      </c>
      <c r="H446" s="373">
        <v>62.2</v>
      </c>
      <c r="I446" s="151"/>
      <c r="L446" s="370"/>
      <c r="M446" s="374"/>
      <c r="N446" s="375"/>
      <c r="O446" s="375"/>
      <c r="P446" s="375"/>
      <c r="Q446" s="375"/>
      <c r="R446" s="375"/>
      <c r="S446" s="375"/>
      <c r="T446" s="376"/>
      <c r="AT446" s="371" t="s">
        <v>148</v>
      </c>
      <c r="AU446" s="371" t="s">
        <v>84</v>
      </c>
      <c r="AV446" s="369" t="s">
        <v>84</v>
      </c>
      <c r="AW446" s="369" t="s">
        <v>36</v>
      </c>
      <c r="AX446" s="369" t="s">
        <v>74</v>
      </c>
      <c r="AY446" s="371" t="s">
        <v>136</v>
      </c>
    </row>
    <row r="447" spans="1:65" s="361" customFormat="1" x14ac:dyDescent="0.2">
      <c r="B447" s="362"/>
      <c r="C447" s="421"/>
      <c r="D447" s="363" t="s">
        <v>148</v>
      </c>
      <c r="E447" s="364" t="s">
        <v>3</v>
      </c>
      <c r="F447" s="365" t="s">
        <v>530</v>
      </c>
      <c r="H447" s="364" t="s">
        <v>3</v>
      </c>
      <c r="I447" s="143"/>
      <c r="L447" s="362"/>
      <c r="M447" s="366"/>
      <c r="N447" s="367"/>
      <c r="O447" s="367"/>
      <c r="P447" s="367"/>
      <c r="Q447" s="367"/>
      <c r="R447" s="367"/>
      <c r="S447" s="367"/>
      <c r="T447" s="368"/>
      <c r="AT447" s="364" t="s">
        <v>148</v>
      </c>
      <c r="AU447" s="364" t="s">
        <v>84</v>
      </c>
      <c r="AV447" s="361" t="s">
        <v>82</v>
      </c>
      <c r="AW447" s="361" t="s">
        <v>36</v>
      </c>
      <c r="AX447" s="361" t="s">
        <v>74</v>
      </c>
      <c r="AY447" s="364" t="s">
        <v>136</v>
      </c>
    </row>
    <row r="448" spans="1:65" s="369" customFormat="1" x14ac:dyDescent="0.2">
      <c r="B448" s="370"/>
      <c r="C448" s="422"/>
      <c r="D448" s="363" t="s">
        <v>148</v>
      </c>
      <c r="E448" s="371" t="s">
        <v>3</v>
      </c>
      <c r="F448" s="372" t="s">
        <v>531</v>
      </c>
      <c r="H448" s="373">
        <v>2.93</v>
      </c>
      <c r="I448" s="151"/>
      <c r="L448" s="370"/>
      <c r="M448" s="374"/>
      <c r="N448" s="375"/>
      <c r="O448" s="375"/>
      <c r="P448" s="375"/>
      <c r="Q448" s="375"/>
      <c r="R448" s="375"/>
      <c r="S448" s="375"/>
      <c r="T448" s="376"/>
      <c r="AT448" s="371" t="s">
        <v>148</v>
      </c>
      <c r="AU448" s="371" t="s">
        <v>84</v>
      </c>
      <c r="AV448" s="369" t="s">
        <v>84</v>
      </c>
      <c r="AW448" s="369" t="s">
        <v>36</v>
      </c>
      <c r="AX448" s="369" t="s">
        <v>74</v>
      </c>
      <c r="AY448" s="371" t="s">
        <v>136</v>
      </c>
    </row>
    <row r="449" spans="1:65" s="377" customFormat="1" x14ac:dyDescent="0.2">
      <c r="B449" s="378"/>
      <c r="C449" s="423"/>
      <c r="D449" s="363" t="s">
        <v>148</v>
      </c>
      <c r="E449" s="379" t="s">
        <v>3</v>
      </c>
      <c r="F449" s="380" t="s">
        <v>152</v>
      </c>
      <c r="H449" s="381">
        <v>65.13000000000001</v>
      </c>
      <c r="I449" s="159"/>
      <c r="L449" s="378"/>
      <c r="M449" s="382"/>
      <c r="N449" s="383"/>
      <c r="O449" s="383"/>
      <c r="P449" s="383"/>
      <c r="Q449" s="383"/>
      <c r="R449" s="383"/>
      <c r="S449" s="383"/>
      <c r="T449" s="384"/>
      <c r="AT449" s="379" t="s">
        <v>148</v>
      </c>
      <c r="AU449" s="379" t="s">
        <v>84</v>
      </c>
      <c r="AV449" s="377" t="s">
        <v>144</v>
      </c>
      <c r="AW449" s="377" t="s">
        <v>36</v>
      </c>
      <c r="AX449" s="377" t="s">
        <v>82</v>
      </c>
      <c r="AY449" s="379" t="s">
        <v>136</v>
      </c>
    </row>
    <row r="450" spans="1:65" s="274" customFormat="1" ht="44.25" customHeight="1" x14ac:dyDescent="0.2">
      <c r="A450" s="271"/>
      <c r="B450" s="272"/>
      <c r="C450" s="424" t="s">
        <v>553</v>
      </c>
      <c r="D450" s="386" t="s">
        <v>408</v>
      </c>
      <c r="E450" s="387" t="s">
        <v>554</v>
      </c>
      <c r="F450" s="388" t="s">
        <v>555</v>
      </c>
      <c r="G450" s="389" t="s">
        <v>142</v>
      </c>
      <c r="H450" s="390">
        <v>71.643000000000001</v>
      </c>
      <c r="I450" s="169"/>
      <c r="J450" s="391">
        <f>ROUND(I450*H450,2)</f>
        <v>0</v>
      </c>
      <c r="K450" s="388" t="s">
        <v>308</v>
      </c>
      <c r="L450" s="392"/>
      <c r="M450" s="393" t="s">
        <v>3</v>
      </c>
      <c r="N450" s="394" t="s">
        <v>45</v>
      </c>
      <c r="O450" s="351"/>
      <c r="P450" s="352">
        <f>O450*H450</f>
        <v>0</v>
      </c>
      <c r="Q450" s="352">
        <v>3.3999999999999998E-3</v>
      </c>
      <c r="R450" s="352">
        <f>Q450*H450</f>
        <v>0.24358619999999997</v>
      </c>
      <c r="S450" s="352">
        <v>0</v>
      </c>
      <c r="T450" s="353">
        <f>S450*H450</f>
        <v>0</v>
      </c>
      <c r="U450" s="271"/>
      <c r="V450" s="271"/>
      <c r="W450" s="271"/>
      <c r="X450" s="271"/>
      <c r="Y450" s="271"/>
      <c r="Z450" s="271"/>
      <c r="AA450" s="271"/>
      <c r="AB450" s="271"/>
      <c r="AC450" s="271"/>
      <c r="AD450" s="271"/>
      <c r="AE450" s="271"/>
      <c r="AR450" s="354" t="s">
        <v>363</v>
      </c>
      <c r="AT450" s="354" t="s">
        <v>408</v>
      </c>
      <c r="AU450" s="354" t="s">
        <v>84</v>
      </c>
      <c r="AY450" s="264" t="s">
        <v>136</v>
      </c>
      <c r="BE450" s="355">
        <f>IF(N450="základní",J450,0)</f>
        <v>0</v>
      </c>
      <c r="BF450" s="355">
        <f>IF(N450="snížená",J450,0)</f>
        <v>0</v>
      </c>
      <c r="BG450" s="355">
        <f>IF(N450="zákl. přenesená",J450,0)</f>
        <v>0</v>
      </c>
      <c r="BH450" s="355">
        <f>IF(N450="sníž. přenesená",J450,0)</f>
        <v>0</v>
      </c>
      <c r="BI450" s="355">
        <f>IF(N450="nulová",J450,0)</f>
        <v>0</v>
      </c>
      <c r="BJ450" s="264" t="s">
        <v>82</v>
      </c>
      <c r="BK450" s="355">
        <f>ROUND(I450*H450,2)</f>
        <v>0</v>
      </c>
      <c r="BL450" s="264" t="s">
        <v>257</v>
      </c>
      <c r="BM450" s="354" t="s">
        <v>556</v>
      </c>
    </row>
    <row r="451" spans="1:65" s="274" customFormat="1" ht="19.5" x14ac:dyDescent="0.2">
      <c r="A451" s="271"/>
      <c r="B451" s="272"/>
      <c r="C451" s="408"/>
      <c r="D451" s="363" t="s">
        <v>341</v>
      </c>
      <c r="E451" s="271"/>
      <c r="F451" s="385" t="s">
        <v>557</v>
      </c>
      <c r="G451" s="271"/>
      <c r="H451" s="271"/>
      <c r="I451" s="136"/>
      <c r="J451" s="271"/>
      <c r="K451" s="271"/>
      <c r="L451" s="272"/>
      <c r="M451" s="358"/>
      <c r="N451" s="359"/>
      <c r="O451" s="351"/>
      <c r="P451" s="351"/>
      <c r="Q451" s="351"/>
      <c r="R451" s="351"/>
      <c r="S451" s="351"/>
      <c r="T451" s="360"/>
      <c r="U451" s="271"/>
      <c r="V451" s="271"/>
      <c r="W451" s="271"/>
      <c r="X451" s="271"/>
      <c r="Y451" s="271"/>
      <c r="Z451" s="271"/>
      <c r="AA451" s="271"/>
      <c r="AB451" s="271"/>
      <c r="AC451" s="271"/>
      <c r="AD451" s="271"/>
      <c r="AE451" s="271"/>
      <c r="AT451" s="264" t="s">
        <v>341</v>
      </c>
      <c r="AU451" s="264" t="s">
        <v>84</v>
      </c>
    </row>
    <row r="452" spans="1:65" s="361" customFormat="1" x14ac:dyDescent="0.2">
      <c r="B452" s="362"/>
      <c r="C452" s="421"/>
      <c r="D452" s="363" t="s">
        <v>148</v>
      </c>
      <c r="E452" s="364" t="s">
        <v>3</v>
      </c>
      <c r="F452" s="365" t="s">
        <v>529</v>
      </c>
      <c r="H452" s="364" t="s">
        <v>3</v>
      </c>
      <c r="I452" s="143"/>
      <c r="L452" s="362"/>
      <c r="M452" s="366"/>
      <c r="N452" s="367"/>
      <c r="O452" s="367"/>
      <c r="P452" s="367"/>
      <c r="Q452" s="367"/>
      <c r="R452" s="367"/>
      <c r="S452" s="367"/>
      <c r="T452" s="368"/>
      <c r="AT452" s="364" t="s">
        <v>148</v>
      </c>
      <c r="AU452" s="364" t="s">
        <v>84</v>
      </c>
      <c r="AV452" s="361" t="s">
        <v>82</v>
      </c>
      <c r="AW452" s="361" t="s">
        <v>36</v>
      </c>
      <c r="AX452" s="361" t="s">
        <v>74</v>
      </c>
      <c r="AY452" s="364" t="s">
        <v>136</v>
      </c>
    </row>
    <row r="453" spans="1:65" s="369" customFormat="1" x14ac:dyDescent="0.2">
      <c r="B453" s="370"/>
      <c r="C453" s="422"/>
      <c r="D453" s="363" t="s">
        <v>148</v>
      </c>
      <c r="E453" s="371" t="s">
        <v>3</v>
      </c>
      <c r="F453" s="372" t="s">
        <v>233</v>
      </c>
      <c r="H453" s="373">
        <v>62.2</v>
      </c>
      <c r="I453" s="151"/>
      <c r="L453" s="370"/>
      <c r="M453" s="374"/>
      <c r="N453" s="375"/>
      <c r="O453" s="375"/>
      <c r="P453" s="375"/>
      <c r="Q453" s="375"/>
      <c r="R453" s="375"/>
      <c r="S453" s="375"/>
      <c r="T453" s="376"/>
      <c r="AT453" s="371" t="s">
        <v>148</v>
      </c>
      <c r="AU453" s="371" t="s">
        <v>84</v>
      </c>
      <c r="AV453" s="369" t="s">
        <v>84</v>
      </c>
      <c r="AW453" s="369" t="s">
        <v>36</v>
      </c>
      <c r="AX453" s="369" t="s">
        <v>74</v>
      </c>
      <c r="AY453" s="371" t="s">
        <v>136</v>
      </c>
    </row>
    <row r="454" spans="1:65" s="361" customFormat="1" x14ac:dyDescent="0.2">
      <c r="B454" s="362"/>
      <c r="C454" s="421"/>
      <c r="D454" s="363" t="s">
        <v>148</v>
      </c>
      <c r="E454" s="364" t="s">
        <v>3</v>
      </c>
      <c r="F454" s="365" t="s">
        <v>530</v>
      </c>
      <c r="H454" s="364" t="s">
        <v>3</v>
      </c>
      <c r="I454" s="143"/>
      <c r="L454" s="362"/>
      <c r="M454" s="366"/>
      <c r="N454" s="367"/>
      <c r="O454" s="367"/>
      <c r="P454" s="367"/>
      <c r="Q454" s="367"/>
      <c r="R454" s="367"/>
      <c r="S454" s="367"/>
      <c r="T454" s="368"/>
      <c r="AT454" s="364" t="s">
        <v>148</v>
      </c>
      <c r="AU454" s="364" t="s">
        <v>84</v>
      </c>
      <c r="AV454" s="361" t="s">
        <v>82</v>
      </c>
      <c r="AW454" s="361" t="s">
        <v>36</v>
      </c>
      <c r="AX454" s="361" t="s">
        <v>74</v>
      </c>
      <c r="AY454" s="364" t="s">
        <v>136</v>
      </c>
    </row>
    <row r="455" spans="1:65" s="369" customFormat="1" x14ac:dyDescent="0.2">
      <c r="B455" s="370"/>
      <c r="C455" s="422"/>
      <c r="D455" s="363" t="s">
        <v>148</v>
      </c>
      <c r="E455" s="371" t="s">
        <v>3</v>
      </c>
      <c r="F455" s="372" t="s">
        <v>531</v>
      </c>
      <c r="H455" s="373">
        <v>2.93</v>
      </c>
      <c r="I455" s="151"/>
      <c r="L455" s="370"/>
      <c r="M455" s="374"/>
      <c r="N455" s="375"/>
      <c r="O455" s="375"/>
      <c r="P455" s="375"/>
      <c r="Q455" s="375"/>
      <c r="R455" s="375"/>
      <c r="S455" s="375"/>
      <c r="T455" s="376"/>
      <c r="AT455" s="371" t="s">
        <v>148</v>
      </c>
      <c r="AU455" s="371" t="s">
        <v>84</v>
      </c>
      <c r="AV455" s="369" t="s">
        <v>84</v>
      </c>
      <c r="AW455" s="369" t="s">
        <v>36</v>
      </c>
      <c r="AX455" s="369" t="s">
        <v>74</v>
      </c>
      <c r="AY455" s="371" t="s">
        <v>136</v>
      </c>
    </row>
    <row r="456" spans="1:65" s="377" customFormat="1" x14ac:dyDescent="0.2">
      <c r="B456" s="378"/>
      <c r="C456" s="423"/>
      <c r="D456" s="363" t="s">
        <v>148</v>
      </c>
      <c r="E456" s="379" t="s">
        <v>3</v>
      </c>
      <c r="F456" s="380" t="s">
        <v>152</v>
      </c>
      <c r="H456" s="381">
        <v>65.13000000000001</v>
      </c>
      <c r="I456" s="159"/>
      <c r="L456" s="378"/>
      <c r="M456" s="382"/>
      <c r="N456" s="383"/>
      <c r="O456" s="383"/>
      <c r="P456" s="383"/>
      <c r="Q456" s="383"/>
      <c r="R456" s="383"/>
      <c r="S456" s="383"/>
      <c r="T456" s="384"/>
      <c r="AT456" s="379" t="s">
        <v>148</v>
      </c>
      <c r="AU456" s="379" t="s">
        <v>84</v>
      </c>
      <c r="AV456" s="377" t="s">
        <v>144</v>
      </c>
      <c r="AW456" s="377" t="s">
        <v>36</v>
      </c>
      <c r="AX456" s="377" t="s">
        <v>82</v>
      </c>
      <c r="AY456" s="379" t="s">
        <v>136</v>
      </c>
    </row>
    <row r="457" spans="1:65" s="369" customFormat="1" x14ac:dyDescent="0.2">
      <c r="B457" s="370"/>
      <c r="C457" s="422"/>
      <c r="D457" s="363" t="s">
        <v>148</v>
      </c>
      <c r="F457" s="372" t="s">
        <v>558</v>
      </c>
      <c r="H457" s="373">
        <v>71.643000000000001</v>
      </c>
      <c r="I457" s="151"/>
      <c r="L457" s="370"/>
      <c r="M457" s="374"/>
      <c r="N457" s="375"/>
      <c r="O457" s="375"/>
      <c r="P457" s="375"/>
      <c r="Q457" s="375"/>
      <c r="R457" s="375"/>
      <c r="S457" s="375"/>
      <c r="T457" s="376"/>
      <c r="AT457" s="371" t="s">
        <v>148</v>
      </c>
      <c r="AU457" s="371" t="s">
        <v>84</v>
      </c>
      <c r="AV457" s="369" t="s">
        <v>84</v>
      </c>
      <c r="AW457" s="369" t="s">
        <v>4</v>
      </c>
      <c r="AX457" s="369" t="s">
        <v>82</v>
      </c>
      <c r="AY457" s="371" t="s">
        <v>136</v>
      </c>
    </row>
    <row r="458" spans="1:65" s="274" customFormat="1" ht="16.5" customHeight="1" x14ac:dyDescent="0.2">
      <c r="A458" s="271"/>
      <c r="B458" s="272"/>
      <c r="C458" s="404" t="s">
        <v>559</v>
      </c>
      <c r="D458" s="343" t="s">
        <v>139</v>
      </c>
      <c r="E458" s="344" t="s">
        <v>560</v>
      </c>
      <c r="F458" s="345" t="s">
        <v>561</v>
      </c>
      <c r="G458" s="346" t="s">
        <v>237</v>
      </c>
      <c r="H458" s="347">
        <v>30.51</v>
      </c>
      <c r="I458" s="131"/>
      <c r="J458" s="348">
        <f>ROUND(I458*H458,2)</f>
        <v>0</v>
      </c>
      <c r="K458" s="345" t="s">
        <v>143</v>
      </c>
      <c r="L458" s="272"/>
      <c r="M458" s="349" t="s">
        <v>3</v>
      </c>
      <c r="N458" s="350" t="s">
        <v>45</v>
      </c>
      <c r="O458" s="351"/>
      <c r="P458" s="352">
        <f>O458*H458</f>
        <v>0</v>
      </c>
      <c r="Q458" s="352">
        <v>5.0000000000000002E-5</v>
      </c>
      <c r="R458" s="352">
        <f>Q458*H458</f>
        <v>1.5255000000000002E-3</v>
      </c>
      <c r="S458" s="352">
        <v>0</v>
      </c>
      <c r="T458" s="353">
        <f>S458*H458</f>
        <v>0</v>
      </c>
      <c r="U458" s="271"/>
      <c r="V458" s="271"/>
      <c r="W458" s="271"/>
      <c r="X458" s="271"/>
      <c r="Y458" s="271"/>
      <c r="Z458" s="271"/>
      <c r="AA458" s="271"/>
      <c r="AB458" s="271"/>
      <c r="AC458" s="271"/>
      <c r="AD458" s="271"/>
      <c r="AE458" s="271"/>
      <c r="AR458" s="354" t="s">
        <v>257</v>
      </c>
      <c r="AT458" s="354" t="s">
        <v>139</v>
      </c>
      <c r="AU458" s="354" t="s">
        <v>84</v>
      </c>
      <c r="AY458" s="264" t="s">
        <v>136</v>
      </c>
      <c r="BE458" s="355">
        <f>IF(N458="základní",J458,0)</f>
        <v>0</v>
      </c>
      <c r="BF458" s="355">
        <f>IF(N458="snížená",J458,0)</f>
        <v>0</v>
      </c>
      <c r="BG458" s="355">
        <f>IF(N458="zákl. přenesená",J458,0)</f>
        <v>0</v>
      </c>
      <c r="BH458" s="355">
        <f>IF(N458="sníž. přenesená",J458,0)</f>
        <v>0</v>
      </c>
      <c r="BI458" s="355">
        <f>IF(N458="nulová",J458,0)</f>
        <v>0</v>
      </c>
      <c r="BJ458" s="264" t="s">
        <v>82</v>
      </c>
      <c r="BK458" s="355">
        <f>ROUND(I458*H458,2)</f>
        <v>0</v>
      </c>
      <c r="BL458" s="264" t="s">
        <v>257</v>
      </c>
      <c r="BM458" s="354" t="s">
        <v>562</v>
      </c>
    </row>
    <row r="459" spans="1:65" s="274" customFormat="1" x14ac:dyDescent="0.2">
      <c r="A459" s="271"/>
      <c r="B459" s="272"/>
      <c r="C459" s="408"/>
      <c r="D459" s="356" t="s">
        <v>146</v>
      </c>
      <c r="E459" s="271"/>
      <c r="F459" s="357" t="s">
        <v>563</v>
      </c>
      <c r="G459" s="271"/>
      <c r="H459" s="271"/>
      <c r="I459" s="136"/>
      <c r="J459" s="271"/>
      <c r="K459" s="271"/>
      <c r="L459" s="272"/>
      <c r="M459" s="358"/>
      <c r="N459" s="359"/>
      <c r="O459" s="351"/>
      <c r="P459" s="351"/>
      <c r="Q459" s="351"/>
      <c r="R459" s="351"/>
      <c r="S459" s="351"/>
      <c r="T459" s="360"/>
      <c r="U459" s="271"/>
      <c r="V459" s="271"/>
      <c r="W459" s="271"/>
      <c r="X459" s="271"/>
      <c r="Y459" s="271"/>
      <c r="Z459" s="271"/>
      <c r="AA459" s="271"/>
      <c r="AB459" s="271"/>
      <c r="AC459" s="271"/>
      <c r="AD459" s="271"/>
      <c r="AE459" s="271"/>
      <c r="AT459" s="264" t="s">
        <v>146</v>
      </c>
      <c r="AU459" s="264" t="s">
        <v>84</v>
      </c>
    </row>
    <row r="460" spans="1:65" s="361" customFormat="1" x14ac:dyDescent="0.2">
      <c r="B460" s="362"/>
      <c r="C460" s="421"/>
      <c r="D460" s="363" t="s">
        <v>148</v>
      </c>
      <c r="E460" s="364" t="s">
        <v>3</v>
      </c>
      <c r="F460" s="365" t="s">
        <v>564</v>
      </c>
      <c r="H460" s="364" t="s">
        <v>3</v>
      </c>
      <c r="I460" s="143"/>
      <c r="L460" s="362"/>
      <c r="M460" s="366"/>
      <c r="N460" s="367"/>
      <c r="O460" s="367"/>
      <c r="P460" s="367"/>
      <c r="Q460" s="367"/>
      <c r="R460" s="367"/>
      <c r="S460" s="367"/>
      <c r="T460" s="368"/>
      <c r="AT460" s="364" t="s">
        <v>148</v>
      </c>
      <c r="AU460" s="364" t="s">
        <v>84</v>
      </c>
      <c r="AV460" s="361" t="s">
        <v>82</v>
      </c>
      <c r="AW460" s="361" t="s">
        <v>36</v>
      </c>
      <c r="AX460" s="361" t="s">
        <v>74</v>
      </c>
      <c r="AY460" s="364" t="s">
        <v>136</v>
      </c>
    </row>
    <row r="461" spans="1:65" s="369" customFormat="1" x14ac:dyDescent="0.2">
      <c r="B461" s="370"/>
      <c r="C461" s="422"/>
      <c r="D461" s="363" t="s">
        <v>148</v>
      </c>
      <c r="E461" s="371" t="s">
        <v>3</v>
      </c>
      <c r="F461" s="372" t="s">
        <v>565</v>
      </c>
      <c r="H461" s="373">
        <v>24.82</v>
      </c>
      <c r="I461" s="151"/>
      <c r="L461" s="370"/>
      <c r="M461" s="374"/>
      <c r="N461" s="375"/>
      <c r="O461" s="375"/>
      <c r="P461" s="375"/>
      <c r="Q461" s="375"/>
      <c r="R461" s="375"/>
      <c r="S461" s="375"/>
      <c r="T461" s="376"/>
      <c r="AT461" s="371" t="s">
        <v>148</v>
      </c>
      <c r="AU461" s="371" t="s">
        <v>84</v>
      </c>
      <c r="AV461" s="369" t="s">
        <v>84</v>
      </c>
      <c r="AW461" s="369" t="s">
        <v>36</v>
      </c>
      <c r="AX461" s="369" t="s">
        <v>74</v>
      </c>
      <c r="AY461" s="371" t="s">
        <v>136</v>
      </c>
    </row>
    <row r="462" spans="1:65" s="361" customFormat="1" x14ac:dyDescent="0.2">
      <c r="B462" s="362"/>
      <c r="C462" s="421"/>
      <c r="D462" s="363" t="s">
        <v>148</v>
      </c>
      <c r="E462" s="364" t="s">
        <v>3</v>
      </c>
      <c r="F462" s="365" t="s">
        <v>566</v>
      </c>
      <c r="H462" s="364" t="s">
        <v>3</v>
      </c>
      <c r="I462" s="143"/>
      <c r="L462" s="362"/>
      <c r="M462" s="366"/>
      <c r="N462" s="367"/>
      <c r="O462" s="367"/>
      <c r="P462" s="367"/>
      <c r="Q462" s="367"/>
      <c r="R462" s="367"/>
      <c r="S462" s="367"/>
      <c r="T462" s="368"/>
      <c r="AT462" s="364" t="s">
        <v>148</v>
      </c>
      <c r="AU462" s="364" t="s">
        <v>84</v>
      </c>
      <c r="AV462" s="361" t="s">
        <v>82</v>
      </c>
      <c r="AW462" s="361" t="s">
        <v>36</v>
      </c>
      <c r="AX462" s="361" t="s">
        <v>74</v>
      </c>
      <c r="AY462" s="364" t="s">
        <v>136</v>
      </c>
    </row>
    <row r="463" spans="1:65" s="369" customFormat="1" x14ac:dyDescent="0.2">
      <c r="B463" s="370"/>
      <c r="C463" s="422"/>
      <c r="D463" s="363" t="s">
        <v>148</v>
      </c>
      <c r="E463" s="371" t="s">
        <v>3</v>
      </c>
      <c r="F463" s="372" t="s">
        <v>567</v>
      </c>
      <c r="H463" s="373">
        <v>5.69</v>
      </c>
      <c r="I463" s="151"/>
      <c r="L463" s="370"/>
      <c r="M463" s="374"/>
      <c r="N463" s="375"/>
      <c r="O463" s="375"/>
      <c r="P463" s="375"/>
      <c r="Q463" s="375"/>
      <c r="R463" s="375"/>
      <c r="S463" s="375"/>
      <c r="T463" s="376"/>
      <c r="AT463" s="371" t="s">
        <v>148</v>
      </c>
      <c r="AU463" s="371" t="s">
        <v>84</v>
      </c>
      <c r="AV463" s="369" t="s">
        <v>84</v>
      </c>
      <c r="AW463" s="369" t="s">
        <v>36</v>
      </c>
      <c r="AX463" s="369" t="s">
        <v>74</v>
      </c>
      <c r="AY463" s="371" t="s">
        <v>136</v>
      </c>
    </row>
    <row r="464" spans="1:65" s="377" customFormat="1" x14ac:dyDescent="0.2">
      <c r="B464" s="378"/>
      <c r="C464" s="423"/>
      <c r="D464" s="363" t="s">
        <v>148</v>
      </c>
      <c r="E464" s="379" t="s">
        <v>3</v>
      </c>
      <c r="F464" s="380" t="s">
        <v>152</v>
      </c>
      <c r="H464" s="381">
        <v>30.51</v>
      </c>
      <c r="I464" s="159"/>
      <c r="L464" s="378"/>
      <c r="M464" s="382"/>
      <c r="N464" s="383"/>
      <c r="O464" s="383"/>
      <c r="P464" s="383"/>
      <c r="Q464" s="383"/>
      <c r="R464" s="383"/>
      <c r="S464" s="383"/>
      <c r="T464" s="384"/>
      <c r="AT464" s="379" t="s">
        <v>148</v>
      </c>
      <c r="AU464" s="379" t="s">
        <v>84</v>
      </c>
      <c r="AV464" s="377" t="s">
        <v>144</v>
      </c>
      <c r="AW464" s="377" t="s">
        <v>36</v>
      </c>
      <c r="AX464" s="377" t="s">
        <v>82</v>
      </c>
      <c r="AY464" s="379" t="s">
        <v>136</v>
      </c>
    </row>
    <row r="465" spans="1:65" s="274" customFormat="1" ht="49.15" customHeight="1" x14ac:dyDescent="0.2">
      <c r="A465" s="271"/>
      <c r="B465" s="272"/>
      <c r="C465" s="424" t="s">
        <v>568</v>
      </c>
      <c r="D465" s="386" t="s">
        <v>408</v>
      </c>
      <c r="E465" s="387" t="s">
        <v>569</v>
      </c>
      <c r="F465" s="388" t="s">
        <v>570</v>
      </c>
      <c r="G465" s="389" t="s">
        <v>142</v>
      </c>
      <c r="H465" s="390">
        <v>0.14000000000000001</v>
      </c>
      <c r="I465" s="169"/>
      <c r="J465" s="391">
        <f>ROUND(I465*H465,2)</f>
        <v>0</v>
      </c>
      <c r="K465" s="388" t="s">
        <v>308</v>
      </c>
      <c r="L465" s="392"/>
      <c r="M465" s="393" t="s">
        <v>3</v>
      </c>
      <c r="N465" s="394" t="s">
        <v>45</v>
      </c>
      <c r="O465" s="351"/>
      <c r="P465" s="352">
        <f>O465*H465</f>
        <v>0</v>
      </c>
      <c r="Q465" s="352">
        <v>2.64E-3</v>
      </c>
      <c r="R465" s="352">
        <f>Q465*H465</f>
        <v>3.6960000000000004E-4</v>
      </c>
      <c r="S465" s="352">
        <v>0</v>
      </c>
      <c r="T465" s="353">
        <f>S465*H465</f>
        <v>0</v>
      </c>
      <c r="U465" s="271"/>
      <c r="V465" s="271"/>
      <c r="W465" s="271"/>
      <c r="X465" s="271"/>
      <c r="Y465" s="271"/>
      <c r="Z465" s="271"/>
      <c r="AA465" s="271"/>
      <c r="AB465" s="271"/>
      <c r="AC465" s="271"/>
      <c r="AD465" s="271"/>
      <c r="AE465" s="271"/>
      <c r="AR465" s="354" t="s">
        <v>363</v>
      </c>
      <c r="AT465" s="354" t="s">
        <v>408</v>
      </c>
      <c r="AU465" s="354" t="s">
        <v>84</v>
      </c>
      <c r="AY465" s="264" t="s">
        <v>136</v>
      </c>
      <c r="BE465" s="355">
        <f>IF(N465="základní",J465,0)</f>
        <v>0</v>
      </c>
      <c r="BF465" s="355">
        <f>IF(N465="snížená",J465,0)</f>
        <v>0</v>
      </c>
      <c r="BG465" s="355">
        <f>IF(N465="zákl. přenesená",J465,0)</f>
        <v>0</v>
      </c>
      <c r="BH465" s="355">
        <f>IF(N465="sníž. přenesená",J465,0)</f>
        <v>0</v>
      </c>
      <c r="BI465" s="355">
        <f>IF(N465="nulová",J465,0)</f>
        <v>0</v>
      </c>
      <c r="BJ465" s="264" t="s">
        <v>82</v>
      </c>
      <c r="BK465" s="355">
        <f>ROUND(I465*H465,2)</f>
        <v>0</v>
      </c>
      <c r="BL465" s="264" t="s">
        <v>257</v>
      </c>
      <c r="BM465" s="354" t="s">
        <v>571</v>
      </c>
    </row>
    <row r="466" spans="1:65" s="361" customFormat="1" x14ac:dyDescent="0.2">
      <c r="B466" s="362"/>
      <c r="C466" s="421"/>
      <c r="D466" s="363" t="s">
        <v>148</v>
      </c>
      <c r="E466" s="364" t="s">
        <v>3</v>
      </c>
      <c r="F466" s="365" t="s">
        <v>564</v>
      </c>
      <c r="H466" s="364" t="s">
        <v>3</v>
      </c>
      <c r="I466" s="143"/>
      <c r="L466" s="362"/>
      <c r="M466" s="366"/>
      <c r="N466" s="367"/>
      <c r="O466" s="367"/>
      <c r="P466" s="367"/>
      <c r="Q466" s="367"/>
      <c r="R466" s="367"/>
      <c r="S466" s="367"/>
      <c r="T466" s="368"/>
      <c r="AT466" s="364" t="s">
        <v>148</v>
      </c>
      <c r="AU466" s="364" t="s">
        <v>84</v>
      </c>
      <c r="AV466" s="361" t="s">
        <v>82</v>
      </c>
      <c r="AW466" s="361" t="s">
        <v>36</v>
      </c>
      <c r="AX466" s="361" t="s">
        <v>74</v>
      </c>
      <c r="AY466" s="364" t="s">
        <v>136</v>
      </c>
    </row>
    <row r="467" spans="1:65" s="369" customFormat="1" x14ac:dyDescent="0.2">
      <c r="B467" s="370"/>
      <c r="C467" s="422"/>
      <c r="D467" s="363" t="s">
        <v>148</v>
      </c>
      <c r="E467" s="371" t="s">
        <v>3</v>
      </c>
      <c r="F467" s="372" t="s">
        <v>572</v>
      </c>
      <c r="H467" s="373">
        <v>1.2410000000000001</v>
      </c>
      <c r="I467" s="151"/>
      <c r="L467" s="370"/>
      <c r="M467" s="374"/>
      <c r="N467" s="375"/>
      <c r="O467" s="375"/>
      <c r="P467" s="375"/>
      <c r="Q467" s="375"/>
      <c r="R467" s="375"/>
      <c r="S467" s="375"/>
      <c r="T467" s="376"/>
      <c r="AT467" s="371" t="s">
        <v>148</v>
      </c>
      <c r="AU467" s="371" t="s">
        <v>84</v>
      </c>
      <c r="AV467" s="369" t="s">
        <v>84</v>
      </c>
      <c r="AW467" s="369" t="s">
        <v>36</v>
      </c>
      <c r="AX467" s="369" t="s">
        <v>74</v>
      </c>
      <c r="AY467" s="371" t="s">
        <v>136</v>
      </c>
    </row>
    <row r="468" spans="1:65" s="361" customFormat="1" x14ac:dyDescent="0.2">
      <c r="B468" s="362"/>
      <c r="C468" s="421"/>
      <c r="D468" s="363" t="s">
        <v>148</v>
      </c>
      <c r="E468" s="364" t="s">
        <v>3</v>
      </c>
      <c r="F468" s="365" t="s">
        <v>566</v>
      </c>
      <c r="H468" s="364" t="s">
        <v>3</v>
      </c>
      <c r="I468" s="143"/>
      <c r="L468" s="362"/>
      <c r="M468" s="366"/>
      <c r="N468" s="367"/>
      <c r="O468" s="367"/>
      <c r="P468" s="367"/>
      <c r="Q468" s="367"/>
      <c r="R468" s="367"/>
      <c r="S468" s="367"/>
      <c r="T468" s="368"/>
      <c r="AT468" s="364" t="s">
        <v>148</v>
      </c>
      <c r="AU468" s="364" t="s">
        <v>84</v>
      </c>
      <c r="AV468" s="361" t="s">
        <v>82</v>
      </c>
      <c r="AW468" s="361" t="s">
        <v>36</v>
      </c>
      <c r="AX468" s="361" t="s">
        <v>74</v>
      </c>
      <c r="AY468" s="364" t="s">
        <v>136</v>
      </c>
    </row>
    <row r="469" spans="1:65" s="369" customFormat="1" x14ac:dyDescent="0.2">
      <c r="B469" s="370"/>
      <c r="C469" s="422"/>
      <c r="D469" s="363" t="s">
        <v>148</v>
      </c>
      <c r="E469" s="371" t="s">
        <v>3</v>
      </c>
      <c r="F469" s="372" t="s">
        <v>573</v>
      </c>
      <c r="H469" s="373">
        <v>0.28499999999999998</v>
      </c>
      <c r="I469" s="151"/>
      <c r="L469" s="370"/>
      <c r="M469" s="374"/>
      <c r="N469" s="375"/>
      <c r="O469" s="375"/>
      <c r="P469" s="375"/>
      <c r="Q469" s="375"/>
      <c r="R469" s="375"/>
      <c r="S469" s="375"/>
      <c r="T469" s="376"/>
      <c r="AT469" s="371" t="s">
        <v>148</v>
      </c>
      <c r="AU469" s="371" t="s">
        <v>84</v>
      </c>
      <c r="AV469" s="369" t="s">
        <v>84</v>
      </c>
      <c r="AW469" s="369" t="s">
        <v>36</v>
      </c>
      <c r="AX469" s="369" t="s">
        <v>74</v>
      </c>
      <c r="AY469" s="371" t="s">
        <v>136</v>
      </c>
    </row>
    <row r="470" spans="1:65" s="377" customFormat="1" x14ac:dyDescent="0.2">
      <c r="B470" s="378"/>
      <c r="C470" s="423"/>
      <c r="D470" s="363" t="s">
        <v>148</v>
      </c>
      <c r="E470" s="379" t="s">
        <v>3</v>
      </c>
      <c r="F470" s="380" t="s">
        <v>152</v>
      </c>
      <c r="H470" s="381">
        <v>1.526</v>
      </c>
      <c r="I470" s="159"/>
      <c r="L470" s="378"/>
      <c r="M470" s="382"/>
      <c r="N470" s="383"/>
      <c r="O470" s="383"/>
      <c r="P470" s="383"/>
      <c r="Q470" s="383"/>
      <c r="R470" s="383"/>
      <c r="S470" s="383"/>
      <c r="T470" s="384"/>
      <c r="AT470" s="379" t="s">
        <v>148</v>
      </c>
      <c r="AU470" s="379" t="s">
        <v>84</v>
      </c>
      <c r="AV470" s="377" t="s">
        <v>144</v>
      </c>
      <c r="AW470" s="377" t="s">
        <v>36</v>
      </c>
      <c r="AX470" s="377" t="s">
        <v>82</v>
      </c>
      <c r="AY470" s="379" t="s">
        <v>136</v>
      </c>
    </row>
    <row r="471" spans="1:65" s="369" customFormat="1" x14ac:dyDescent="0.2">
      <c r="B471" s="370"/>
      <c r="C471" s="422"/>
      <c r="D471" s="363" t="s">
        <v>148</v>
      </c>
      <c r="F471" s="372" t="s">
        <v>574</v>
      </c>
      <c r="H471" s="373">
        <v>0.14000000000000001</v>
      </c>
      <c r="I471" s="151"/>
      <c r="L471" s="370"/>
      <c r="M471" s="374"/>
      <c r="N471" s="375"/>
      <c r="O471" s="375"/>
      <c r="P471" s="375"/>
      <c r="Q471" s="375"/>
      <c r="R471" s="375"/>
      <c r="S471" s="375"/>
      <c r="T471" s="376"/>
      <c r="AT471" s="371" t="s">
        <v>148</v>
      </c>
      <c r="AU471" s="371" t="s">
        <v>84</v>
      </c>
      <c r="AV471" s="369" t="s">
        <v>84</v>
      </c>
      <c r="AW471" s="369" t="s">
        <v>4</v>
      </c>
      <c r="AX471" s="369" t="s">
        <v>82</v>
      </c>
      <c r="AY471" s="371" t="s">
        <v>136</v>
      </c>
    </row>
    <row r="472" spans="1:65" s="274" customFormat="1" ht="16.5" customHeight="1" x14ac:dyDescent="0.2">
      <c r="A472" s="271"/>
      <c r="B472" s="272"/>
      <c r="C472" s="404" t="s">
        <v>575</v>
      </c>
      <c r="D472" s="343" t="s">
        <v>139</v>
      </c>
      <c r="E472" s="344" t="s">
        <v>576</v>
      </c>
      <c r="F472" s="345" t="s">
        <v>577</v>
      </c>
      <c r="G472" s="346" t="s">
        <v>237</v>
      </c>
      <c r="H472" s="347">
        <v>1.96</v>
      </c>
      <c r="I472" s="131"/>
      <c r="J472" s="348">
        <f>ROUND(I472*H472,2)</f>
        <v>0</v>
      </c>
      <c r="K472" s="345" t="s">
        <v>143</v>
      </c>
      <c r="L472" s="272"/>
      <c r="M472" s="349" t="s">
        <v>3</v>
      </c>
      <c r="N472" s="350" t="s">
        <v>45</v>
      </c>
      <c r="O472" s="351"/>
      <c r="P472" s="352">
        <f>O472*H472</f>
        <v>0</v>
      </c>
      <c r="Q472" s="352">
        <v>1.0000000000000001E-5</v>
      </c>
      <c r="R472" s="352">
        <f>Q472*H472</f>
        <v>1.9600000000000002E-5</v>
      </c>
      <c r="S472" s="352">
        <v>0</v>
      </c>
      <c r="T472" s="353">
        <f>S472*H472</f>
        <v>0</v>
      </c>
      <c r="U472" s="271"/>
      <c r="V472" s="271"/>
      <c r="W472" s="271"/>
      <c r="X472" s="271"/>
      <c r="Y472" s="271"/>
      <c r="Z472" s="271"/>
      <c r="AA472" s="271"/>
      <c r="AB472" s="271"/>
      <c r="AC472" s="271"/>
      <c r="AD472" s="271"/>
      <c r="AE472" s="271"/>
      <c r="AR472" s="354" t="s">
        <v>257</v>
      </c>
      <c r="AT472" s="354" t="s">
        <v>139</v>
      </c>
      <c r="AU472" s="354" t="s">
        <v>84</v>
      </c>
      <c r="AY472" s="264" t="s">
        <v>136</v>
      </c>
      <c r="BE472" s="355">
        <f>IF(N472="základní",J472,0)</f>
        <v>0</v>
      </c>
      <c r="BF472" s="355">
        <f>IF(N472="snížená",J472,0)</f>
        <v>0</v>
      </c>
      <c r="BG472" s="355">
        <f>IF(N472="zákl. přenesená",J472,0)</f>
        <v>0</v>
      </c>
      <c r="BH472" s="355">
        <f>IF(N472="sníž. přenesená",J472,0)</f>
        <v>0</v>
      </c>
      <c r="BI472" s="355">
        <f>IF(N472="nulová",J472,0)</f>
        <v>0</v>
      </c>
      <c r="BJ472" s="264" t="s">
        <v>82</v>
      </c>
      <c r="BK472" s="355">
        <f>ROUND(I472*H472,2)</f>
        <v>0</v>
      </c>
      <c r="BL472" s="264" t="s">
        <v>257</v>
      </c>
      <c r="BM472" s="354" t="s">
        <v>578</v>
      </c>
    </row>
    <row r="473" spans="1:65" s="274" customFormat="1" x14ac:dyDescent="0.2">
      <c r="A473" s="271"/>
      <c r="B473" s="272"/>
      <c r="C473" s="408"/>
      <c r="D473" s="356" t="s">
        <v>146</v>
      </c>
      <c r="E473" s="271"/>
      <c r="F473" s="357" t="s">
        <v>579</v>
      </c>
      <c r="G473" s="271"/>
      <c r="H473" s="271"/>
      <c r="I473" s="136"/>
      <c r="J473" s="271"/>
      <c r="K473" s="271"/>
      <c r="L473" s="272"/>
      <c r="M473" s="358"/>
      <c r="N473" s="359"/>
      <c r="O473" s="351"/>
      <c r="P473" s="351"/>
      <c r="Q473" s="351"/>
      <c r="R473" s="351"/>
      <c r="S473" s="351"/>
      <c r="T473" s="360"/>
      <c r="U473" s="271"/>
      <c r="V473" s="271"/>
      <c r="W473" s="271"/>
      <c r="X473" s="271"/>
      <c r="Y473" s="271"/>
      <c r="Z473" s="271"/>
      <c r="AA473" s="271"/>
      <c r="AB473" s="271"/>
      <c r="AC473" s="271"/>
      <c r="AD473" s="271"/>
      <c r="AE473" s="271"/>
      <c r="AT473" s="264" t="s">
        <v>146</v>
      </c>
      <c r="AU473" s="264" t="s">
        <v>84</v>
      </c>
    </row>
    <row r="474" spans="1:65" s="361" customFormat="1" x14ac:dyDescent="0.2">
      <c r="B474" s="362"/>
      <c r="C474" s="421"/>
      <c r="D474" s="363" t="s">
        <v>148</v>
      </c>
      <c r="E474" s="364" t="s">
        <v>3</v>
      </c>
      <c r="F474" s="365" t="s">
        <v>580</v>
      </c>
      <c r="H474" s="364" t="s">
        <v>3</v>
      </c>
      <c r="I474" s="143"/>
      <c r="L474" s="362"/>
      <c r="M474" s="366"/>
      <c r="N474" s="367"/>
      <c r="O474" s="367"/>
      <c r="P474" s="367"/>
      <c r="Q474" s="367"/>
      <c r="R474" s="367"/>
      <c r="S474" s="367"/>
      <c r="T474" s="368"/>
      <c r="AT474" s="364" t="s">
        <v>148</v>
      </c>
      <c r="AU474" s="364" t="s">
        <v>84</v>
      </c>
      <c r="AV474" s="361" t="s">
        <v>82</v>
      </c>
      <c r="AW474" s="361" t="s">
        <v>36</v>
      </c>
      <c r="AX474" s="361" t="s">
        <v>74</v>
      </c>
      <c r="AY474" s="364" t="s">
        <v>136</v>
      </c>
    </row>
    <row r="475" spans="1:65" s="369" customFormat="1" x14ac:dyDescent="0.2">
      <c r="B475" s="370"/>
      <c r="C475" s="422"/>
      <c r="D475" s="363" t="s">
        <v>148</v>
      </c>
      <c r="E475" s="371" t="s">
        <v>3</v>
      </c>
      <c r="F475" s="372" t="s">
        <v>581</v>
      </c>
      <c r="H475" s="373">
        <v>1.96</v>
      </c>
      <c r="I475" s="151"/>
      <c r="L475" s="370"/>
      <c r="M475" s="374"/>
      <c r="N475" s="375"/>
      <c r="O475" s="375"/>
      <c r="P475" s="375"/>
      <c r="Q475" s="375"/>
      <c r="R475" s="375"/>
      <c r="S475" s="375"/>
      <c r="T475" s="376"/>
      <c r="AT475" s="371" t="s">
        <v>148</v>
      </c>
      <c r="AU475" s="371" t="s">
        <v>84</v>
      </c>
      <c r="AV475" s="369" t="s">
        <v>84</v>
      </c>
      <c r="AW475" s="369" t="s">
        <v>36</v>
      </c>
      <c r="AX475" s="369" t="s">
        <v>74</v>
      </c>
      <c r="AY475" s="371" t="s">
        <v>136</v>
      </c>
    </row>
    <row r="476" spans="1:65" s="377" customFormat="1" x14ac:dyDescent="0.2">
      <c r="B476" s="378"/>
      <c r="C476" s="423"/>
      <c r="D476" s="363" t="s">
        <v>148</v>
      </c>
      <c r="E476" s="379" t="s">
        <v>3</v>
      </c>
      <c r="F476" s="380" t="s">
        <v>152</v>
      </c>
      <c r="H476" s="381">
        <v>1.96</v>
      </c>
      <c r="I476" s="159"/>
      <c r="L476" s="378"/>
      <c r="M476" s="382"/>
      <c r="N476" s="383"/>
      <c r="O476" s="383"/>
      <c r="P476" s="383"/>
      <c r="Q476" s="383"/>
      <c r="R476" s="383"/>
      <c r="S476" s="383"/>
      <c r="T476" s="384"/>
      <c r="AT476" s="379" t="s">
        <v>148</v>
      </c>
      <c r="AU476" s="379" t="s">
        <v>84</v>
      </c>
      <c r="AV476" s="377" t="s">
        <v>144</v>
      </c>
      <c r="AW476" s="377" t="s">
        <v>36</v>
      </c>
      <c r="AX476" s="377" t="s">
        <v>82</v>
      </c>
      <c r="AY476" s="379" t="s">
        <v>136</v>
      </c>
    </row>
    <row r="477" spans="1:65" s="274" customFormat="1" ht="16.5" customHeight="1" x14ac:dyDescent="0.2">
      <c r="A477" s="271"/>
      <c r="B477" s="272"/>
      <c r="C477" s="424" t="s">
        <v>582</v>
      </c>
      <c r="D477" s="386" t="s">
        <v>408</v>
      </c>
      <c r="E477" s="387" t="s">
        <v>583</v>
      </c>
      <c r="F477" s="388" t="s">
        <v>584</v>
      </c>
      <c r="G477" s="389" t="s">
        <v>237</v>
      </c>
      <c r="H477" s="390">
        <v>1.9990000000000001</v>
      </c>
      <c r="I477" s="169"/>
      <c r="J477" s="391">
        <f>ROUND(I477*H477,2)</f>
        <v>0</v>
      </c>
      <c r="K477" s="388" t="s">
        <v>143</v>
      </c>
      <c r="L477" s="392"/>
      <c r="M477" s="393" t="s">
        <v>3</v>
      </c>
      <c r="N477" s="394" t="s">
        <v>45</v>
      </c>
      <c r="O477" s="351"/>
      <c r="P477" s="352">
        <f>O477*H477</f>
        <v>0</v>
      </c>
      <c r="Q477" s="352">
        <v>1.2E-4</v>
      </c>
      <c r="R477" s="352">
        <f>Q477*H477</f>
        <v>2.3988000000000001E-4</v>
      </c>
      <c r="S477" s="352">
        <v>0</v>
      </c>
      <c r="T477" s="353">
        <f>S477*H477</f>
        <v>0</v>
      </c>
      <c r="U477" s="271"/>
      <c r="V477" s="271"/>
      <c r="W477" s="271"/>
      <c r="X477" s="271"/>
      <c r="Y477" s="271"/>
      <c r="Z477" s="271"/>
      <c r="AA477" s="271"/>
      <c r="AB477" s="271"/>
      <c r="AC477" s="271"/>
      <c r="AD477" s="271"/>
      <c r="AE477" s="271"/>
      <c r="AR477" s="354" t="s">
        <v>363</v>
      </c>
      <c r="AT477" s="354" t="s">
        <v>408</v>
      </c>
      <c r="AU477" s="354" t="s">
        <v>84</v>
      </c>
      <c r="AY477" s="264" t="s">
        <v>136</v>
      </c>
      <c r="BE477" s="355">
        <f>IF(N477="základní",J477,0)</f>
        <v>0</v>
      </c>
      <c r="BF477" s="355">
        <f>IF(N477="snížená",J477,0)</f>
        <v>0</v>
      </c>
      <c r="BG477" s="355">
        <f>IF(N477="zákl. přenesená",J477,0)</f>
        <v>0</v>
      </c>
      <c r="BH477" s="355">
        <f>IF(N477="sníž. přenesená",J477,0)</f>
        <v>0</v>
      </c>
      <c r="BI477" s="355">
        <f>IF(N477="nulová",J477,0)</f>
        <v>0</v>
      </c>
      <c r="BJ477" s="264" t="s">
        <v>82</v>
      </c>
      <c r="BK477" s="355">
        <f>ROUND(I477*H477,2)</f>
        <v>0</v>
      </c>
      <c r="BL477" s="264" t="s">
        <v>257</v>
      </c>
      <c r="BM477" s="354" t="s">
        <v>585</v>
      </c>
    </row>
    <row r="478" spans="1:65" s="361" customFormat="1" x14ac:dyDescent="0.2">
      <c r="B478" s="362"/>
      <c r="C478" s="421"/>
      <c r="D478" s="363" t="s">
        <v>148</v>
      </c>
      <c r="E478" s="364" t="s">
        <v>3</v>
      </c>
      <c r="F478" s="365" t="s">
        <v>580</v>
      </c>
      <c r="H478" s="364" t="s">
        <v>3</v>
      </c>
      <c r="I478" s="143"/>
      <c r="L478" s="362"/>
      <c r="M478" s="366"/>
      <c r="N478" s="367"/>
      <c r="O478" s="367"/>
      <c r="P478" s="367"/>
      <c r="Q478" s="367"/>
      <c r="R478" s="367"/>
      <c r="S478" s="367"/>
      <c r="T478" s="368"/>
      <c r="AT478" s="364" t="s">
        <v>148</v>
      </c>
      <c r="AU478" s="364" t="s">
        <v>84</v>
      </c>
      <c r="AV478" s="361" t="s">
        <v>82</v>
      </c>
      <c r="AW478" s="361" t="s">
        <v>36</v>
      </c>
      <c r="AX478" s="361" t="s">
        <v>74</v>
      </c>
      <c r="AY478" s="364" t="s">
        <v>136</v>
      </c>
    </row>
    <row r="479" spans="1:65" s="369" customFormat="1" x14ac:dyDescent="0.2">
      <c r="B479" s="370"/>
      <c r="C479" s="422"/>
      <c r="D479" s="363" t="s">
        <v>148</v>
      </c>
      <c r="E479" s="371" t="s">
        <v>3</v>
      </c>
      <c r="F479" s="372" t="s">
        <v>581</v>
      </c>
      <c r="H479" s="373">
        <v>1.96</v>
      </c>
      <c r="I479" s="151"/>
      <c r="L479" s="370"/>
      <c r="M479" s="374"/>
      <c r="N479" s="375"/>
      <c r="O479" s="375"/>
      <c r="P479" s="375"/>
      <c r="Q479" s="375"/>
      <c r="R479" s="375"/>
      <c r="S479" s="375"/>
      <c r="T479" s="376"/>
      <c r="AT479" s="371" t="s">
        <v>148</v>
      </c>
      <c r="AU479" s="371" t="s">
        <v>84</v>
      </c>
      <c r="AV479" s="369" t="s">
        <v>84</v>
      </c>
      <c r="AW479" s="369" t="s">
        <v>36</v>
      </c>
      <c r="AX479" s="369" t="s">
        <v>74</v>
      </c>
      <c r="AY479" s="371" t="s">
        <v>136</v>
      </c>
    </row>
    <row r="480" spans="1:65" s="377" customFormat="1" x14ac:dyDescent="0.2">
      <c r="B480" s="378"/>
      <c r="C480" s="423"/>
      <c r="D480" s="363" t="s">
        <v>148</v>
      </c>
      <c r="E480" s="379" t="s">
        <v>3</v>
      </c>
      <c r="F480" s="380" t="s">
        <v>152</v>
      </c>
      <c r="H480" s="381">
        <v>1.96</v>
      </c>
      <c r="I480" s="159"/>
      <c r="L480" s="378"/>
      <c r="M480" s="382"/>
      <c r="N480" s="383"/>
      <c r="O480" s="383"/>
      <c r="P480" s="383"/>
      <c r="Q480" s="383"/>
      <c r="R480" s="383"/>
      <c r="S480" s="383"/>
      <c r="T480" s="384"/>
      <c r="AT480" s="379" t="s">
        <v>148</v>
      </c>
      <c r="AU480" s="379" t="s">
        <v>84</v>
      </c>
      <c r="AV480" s="377" t="s">
        <v>144</v>
      </c>
      <c r="AW480" s="377" t="s">
        <v>36</v>
      </c>
      <c r="AX480" s="377" t="s">
        <v>82</v>
      </c>
      <c r="AY480" s="379" t="s">
        <v>136</v>
      </c>
    </row>
    <row r="481" spans="1:65" s="369" customFormat="1" x14ac:dyDescent="0.2">
      <c r="B481" s="370"/>
      <c r="C481" s="422"/>
      <c r="D481" s="363" t="s">
        <v>148</v>
      </c>
      <c r="F481" s="372" t="s">
        <v>586</v>
      </c>
      <c r="H481" s="373">
        <v>1.9990000000000001</v>
      </c>
      <c r="I481" s="151"/>
      <c r="L481" s="370"/>
      <c r="M481" s="374"/>
      <c r="N481" s="375"/>
      <c r="O481" s="375"/>
      <c r="P481" s="375"/>
      <c r="Q481" s="375"/>
      <c r="R481" s="375"/>
      <c r="S481" s="375"/>
      <c r="T481" s="376"/>
      <c r="AT481" s="371" t="s">
        <v>148</v>
      </c>
      <c r="AU481" s="371" t="s">
        <v>84</v>
      </c>
      <c r="AV481" s="369" t="s">
        <v>84</v>
      </c>
      <c r="AW481" s="369" t="s">
        <v>4</v>
      </c>
      <c r="AX481" s="369" t="s">
        <v>82</v>
      </c>
      <c r="AY481" s="371" t="s">
        <v>136</v>
      </c>
    </row>
    <row r="482" spans="1:65" s="274" customFormat="1" ht="16.5" customHeight="1" x14ac:dyDescent="0.2">
      <c r="A482" s="271"/>
      <c r="B482" s="272"/>
      <c r="C482" s="404" t="s">
        <v>587</v>
      </c>
      <c r="D482" s="343" t="s">
        <v>139</v>
      </c>
      <c r="E482" s="344" t="s">
        <v>588</v>
      </c>
      <c r="F482" s="345" t="s">
        <v>589</v>
      </c>
      <c r="G482" s="346" t="s">
        <v>237</v>
      </c>
      <c r="H482" s="347">
        <v>1.9</v>
      </c>
      <c r="I482" s="131"/>
      <c r="J482" s="348">
        <f>ROUND(I482*H482,2)</f>
        <v>0</v>
      </c>
      <c r="K482" s="345" t="s">
        <v>143</v>
      </c>
      <c r="L482" s="272"/>
      <c r="M482" s="349" t="s">
        <v>3</v>
      </c>
      <c r="N482" s="350" t="s">
        <v>45</v>
      </c>
      <c r="O482" s="351"/>
      <c r="P482" s="352">
        <f>O482*H482</f>
        <v>0</v>
      </c>
      <c r="Q482" s="352">
        <v>0</v>
      </c>
      <c r="R482" s="352">
        <f>Q482*H482</f>
        <v>0</v>
      </c>
      <c r="S482" s="352">
        <v>0</v>
      </c>
      <c r="T482" s="353">
        <f>S482*H482</f>
        <v>0</v>
      </c>
      <c r="U482" s="271"/>
      <c r="V482" s="271"/>
      <c r="W482" s="271"/>
      <c r="X482" s="271"/>
      <c r="Y482" s="271"/>
      <c r="Z482" s="271"/>
      <c r="AA482" s="271"/>
      <c r="AB482" s="271"/>
      <c r="AC482" s="271"/>
      <c r="AD482" s="271"/>
      <c r="AE482" s="271"/>
      <c r="AR482" s="354" t="s">
        <v>257</v>
      </c>
      <c r="AT482" s="354" t="s">
        <v>139</v>
      </c>
      <c r="AU482" s="354" t="s">
        <v>84</v>
      </c>
      <c r="AY482" s="264" t="s">
        <v>136</v>
      </c>
      <c r="BE482" s="355">
        <f>IF(N482="základní",J482,0)</f>
        <v>0</v>
      </c>
      <c r="BF482" s="355">
        <f>IF(N482="snížená",J482,0)</f>
        <v>0</v>
      </c>
      <c r="BG482" s="355">
        <f>IF(N482="zákl. přenesená",J482,0)</f>
        <v>0</v>
      </c>
      <c r="BH482" s="355">
        <f>IF(N482="sníž. přenesená",J482,0)</f>
        <v>0</v>
      </c>
      <c r="BI482" s="355">
        <f>IF(N482="nulová",J482,0)</f>
        <v>0</v>
      </c>
      <c r="BJ482" s="264" t="s">
        <v>82</v>
      </c>
      <c r="BK482" s="355">
        <f>ROUND(I482*H482,2)</f>
        <v>0</v>
      </c>
      <c r="BL482" s="264" t="s">
        <v>257</v>
      </c>
      <c r="BM482" s="354" t="s">
        <v>590</v>
      </c>
    </row>
    <row r="483" spans="1:65" s="274" customFormat="1" x14ac:dyDescent="0.2">
      <c r="A483" s="271"/>
      <c r="B483" s="272"/>
      <c r="C483" s="408"/>
      <c r="D483" s="356" t="s">
        <v>146</v>
      </c>
      <c r="E483" s="271"/>
      <c r="F483" s="357" t="s">
        <v>591</v>
      </c>
      <c r="G483" s="271"/>
      <c r="H483" s="271"/>
      <c r="I483" s="136"/>
      <c r="J483" s="271"/>
      <c r="K483" s="271"/>
      <c r="L483" s="272"/>
      <c r="M483" s="358"/>
      <c r="N483" s="359"/>
      <c r="O483" s="351"/>
      <c r="P483" s="351"/>
      <c r="Q483" s="351"/>
      <c r="R483" s="351"/>
      <c r="S483" s="351"/>
      <c r="T483" s="360"/>
      <c r="U483" s="271"/>
      <c r="V483" s="271"/>
      <c r="W483" s="271"/>
      <c r="X483" s="271"/>
      <c r="Y483" s="271"/>
      <c r="Z483" s="271"/>
      <c r="AA483" s="271"/>
      <c r="AB483" s="271"/>
      <c r="AC483" s="271"/>
      <c r="AD483" s="271"/>
      <c r="AE483" s="271"/>
      <c r="AT483" s="264" t="s">
        <v>146</v>
      </c>
      <c r="AU483" s="264" t="s">
        <v>84</v>
      </c>
    </row>
    <row r="484" spans="1:65" s="361" customFormat="1" x14ac:dyDescent="0.2">
      <c r="B484" s="362"/>
      <c r="C484" s="421"/>
      <c r="D484" s="363" t="s">
        <v>148</v>
      </c>
      <c r="E484" s="364" t="s">
        <v>3</v>
      </c>
      <c r="F484" s="365" t="s">
        <v>592</v>
      </c>
      <c r="H484" s="364" t="s">
        <v>3</v>
      </c>
      <c r="I484" s="143"/>
      <c r="L484" s="362"/>
      <c r="M484" s="366"/>
      <c r="N484" s="367"/>
      <c r="O484" s="367"/>
      <c r="P484" s="367"/>
      <c r="Q484" s="367"/>
      <c r="R484" s="367"/>
      <c r="S484" s="367"/>
      <c r="T484" s="368"/>
      <c r="AT484" s="364" t="s">
        <v>148</v>
      </c>
      <c r="AU484" s="364" t="s">
        <v>84</v>
      </c>
      <c r="AV484" s="361" t="s">
        <v>82</v>
      </c>
      <c r="AW484" s="361" t="s">
        <v>36</v>
      </c>
      <c r="AX484" s="361" t="s">
        <v>74</v>
      </c>
      <c r="AY484" s="364" t="s">
        <v>136</v>
      </c>
    </row>
    <row r="485" spans="1:65" s="369" customFormat="1" x14ac:dyDescent="0.2">
      <c r="B485" s="370"/>
      <c r="C485" s="422"/>
      <c r="D485" s="363" t="s">
        <v>148</v>
      </c>
      <c r="E485" s="371" t="s">
        <v>3</v>
      </c>
      <c r="F485" s="372" t="s">
        <v>593</v>
      </c>
      <c r="H485" s="373">
        <v>1.9</v>
      </c>
      <c r="I485" s="151"/>
      <c r="L485" s="370"/>
      <c r="M485" s="374"/>
      <c r="N485" s="375"/>
      <c r="O485" s="375"/>
      <c r="P485" s="375"/>
      <c r="Q485" s="375"/>
      <c r="R485" s="375"/>
      <c r="S485" s="375"/>
      <c r="T485" s="376"/>
      <c r="AT485" s="371" t="s">
        <v>148</v>
      </c>
      <c r="AU485" s="371" t="s">
        <v>84</v>
      </c>
      <c r="AV485" s="369" t="s">
        <v>84</v>
      </c>
      <c r="AW485" s="369" t="s">
        <v>36</v>
      </c>
      <c r="AX485" s="369" t="s">
        <v>74</v>
      </c>
      <c r="AY485" s="371" t="s">
        <v>136</v>
      </c>
    </row>
    <row r="486" spans="1:65" s="377" customFormat="1" x14ac:dyDescent="0.2">
      <c r="B486" s="378"/>
      <c r="C486" s="423"/>
      <c r="D486" s="363" t="s">
        <v>148</v>
      </c>
      <c r="E486" s="379" t="s">
        <v>3</v>
      </c>
      <c r="F486" s="380" t="s">
        <v>152</v>
      </c>
      <c r="H486" s="381">
        <v>1.9</v>
      </c>
      <c r="I486" s="159"/>
      <c r="L486" s="378"/>
      <c r="M486" s="382"/>
      <c r="N486" s="383"/>
      <c r="O486" s="383"/>
      <c r="P486" s="383"/>
      <c r="Q486" s="383"/>
      <c r="R486" s="383"/>
      <c r="S486" s="383"/>
      <c r="T486" s="384"/>
      <c r="AT486" s="379" t="s">
        <v>148</v>
      </c>
      <c r="AU486" s="379" t="s">
        <v>84</v>
      </c>
      <c r="AV486" s="377" t="s">
        <v>144</v>
      </c>
      <c r="AW486" s="377" t="s">
        <v>36</v>
      </c>
      <c r="AX486" s="377" t="s">
        <v>82</v>
      </c>
      <c r="AY486" s="379" t="s">
        <v>136</v>
      </c>
    </row>
    <row r="487" spans="1:65" s="274" customFormat="1" ht="16.5" customHeight="1" x14ac:dyDescent="0.2">
      <c r="A487" s="271"/>
      <c r="B487" s="272"/>
      <c r="C487" s="424" t="s">
        <v>594</v>
      </c>
      <c r="D487" s="386" t="s">
        <v>408</v>
      </c>
      <c r="E487" s="387" t="s">
        <v>595</v>
      </c>
      <c r="F487" s="388" t="s">
        <v>596</v>
      </c>
      <c r="G487" s="389" t="s">
        <v>237</v>
      </c>
      <c r="H487" s="390">
        <v>1.9379999999999999</v>
      </c>
      <c r="I487" s="169"/>
      <c r="J487" s="391">
        <f>ROUND(I487*H487,2)</f>
        <v>0</v>
      </c>
      <c r="K487" s="388" t="s">
        <v>308</v>
      </c>
      <c r="L487" s="392"/>
      <c r="M487" s="393" t="s">
        <v>3</v>
      </c>
      <c r="N487" s="394" t="s">
        <v>45</v>
      </c>
      <c r="O487" s="351"/>
      <c r="P487" s="352">
        <f>O487*H487</f>
        <v>0</v>
      </c>
      <c r="Q487" s="352">
        <v>1.6000000000000001E-4</v>
      </c>
      <c r="R487" s="352">
        <f>Q487*H487</f>
        <v>3.1008000000000001E-4</v>
      </c>
      <c r="S487" s="352">
        <v>0</v>
      </c>
      <c r="T487" s="353">
        <f>S487*H487</f>
        <v>0</v>
      </c>
      <c r="U487" s="271"/>
      <c r="V487" s="271"/>
      <c r="W487" s="271"/>
      <c r="X487" s="271"/>
      <c r="Y487" s="271"/>
      <c r="Z487" s="271"/>
      <c r="AA487" s="271"/>
      <c r="AB487" s="271"/>
      <c r="AC487" s="271"/>
      <c r="AD487" s="271"/>
      <c r="AE487" s="271"/>
      <c r="AR487" s="354" t="s">
        <v>363</v>
      </c>
      <c r="AT487" s="354" t="s">
        <v>408</v>
      </c>
      <c r="AU487" s="354" t="s">
        <v>84</v>
      </c>
      <c r="AY487" s="264" t="s">
        <v>136</v>
      </c>
      <c r="BE487" s="355">
        <f>IF(N487="základní",J487,0)</f>
        <v>0</v>
      </c>
      <c r="BF487" s="355">
        <f>IF(N487="snížená",J487,0)</f>
        <v>0</v>
      </c>
      <c r="BG487" s="355">
        <f>IF(N487="zákl. přenesená",J487,0)</f>
        <v>0</v>
      </c>
      <c r="BH487" s="355">
        <f>IF(N487="sníž. přenesená",J487,0)</f>
        <v>0</v>
      </c>
      <c r="BI487" s="355">
        <f>IF(N487="nulová",J487,0)</f>
        <v>0</v>
      </c>
      <c r="BJ487" s="264" t="s">
        <v>82</v>
      </c>
      <c r="BK487" s="355">
        <f>ROUND(I487*H487,2)</f>
        <v>0</v>
      </c>
      <c r="BL487" s="264" t="s">
        <v>257</v>
      </c>
      <c r="BM487" s="354" t="s">
        <v>597</v>
      </c>
    </row>
    <row r="488" spans="1:65" s="361" customFormat="1" x14ac:dyDescent="0.2">
      <c r="B488" s="362"/>
      <c r="C488" s="421"/>
      <c r="D488" s="363" t="s">
        <v>148</v>
      </c>
      <c r="E488" s="364" t="s">
        <v>3</v>
      </c>
      <c r="F488" s="365" t="s">
        <v>592</v>
      </c>
      <c r="H488" s="364" t="s">
        <v>3</v>
      </c>
      <c r="I488" s="143"/>
      <c r="L488" s="362"/>
      <c r="M488" s="366"/>
      <c r="N488" s="367"/>
      <c r="O488" s="367"/>
      <c r="P488" s="367"/>
      <c r="Q488" s="367"/>
      <c r="R488" s="367"/>
      <c r="S488" s="367"/>
      <c r="T488" s="368"/>
      <c r="AT488" s="364" t="s">
        <v>148</v>
      </c>
      <c r="AU488" s="364" t="s">
        <v>84</v>
      </c>
      <c r="AV488" s="361" t="s">
        <v>82</v>
      </c>
      <c r="AW488" s="361" t="s">
        <v>36</v>
      </c>
      <c r="AX488" s="361" t="s">
        <v>74</v>
      </c>
      <c r="AY488" s="364" t="s">
        <v>136</v>
      </c>
    </row>
    <row r="489" spans="1:65" s="369" customFormat="1" x14ac:dyDescent="0.2">
      <c r="B489" s="370"/>
      <c r="C489" s="422"/>
      <c r="D489" s="363" t="s">
        <v>148</v>
      </c>
      <c r="E489" s="371" t="s">
        <v>3</v>
      </c>
      <c r="F489" s="372" t="s">
        <v>593</v>
      </c>
      <c r="H489" s="373">
        <v>1.9</v>
      </c>
      <c r="I489" s="151"/>
      <c r="L489" s="370"/>
      <c r="M489" s="374"/>
      <c r="N489" s="375"/>
      <c r="O489" s="375"/>
      <c r="P489" s="375"/>
      <c r="Q489" s="375"/>
      <c r="R489" s="375"/>
      <c r="S489" s="375"/>
      <c r="T489" s="376"/>
      <c r="AT489" s="371" t="s">
        <v>148</v>
      </c>
      <c r="AU489" s="371" t="s">
        <v>84</v>
      </c>
      <c r="AV489" s="369" t="s">
        <v>84</v>
      </c>
      <c r="AW489" s="369" t="s">
        <v>36</v>
      </c>
      <c r="AX489" s="369" t="s">
        <v>74</v>
      </c>
      <c r="AY489" s="371" t="s">
        <v>136</v>
      </c>
    </row>
    <row r="490" spans="1:65" s="377" customFormat="1" x14ac:dyDescent="0.2">
      <c r="B490" s="378"/>
      <c r="C490" s="423"/>
      <c r="D490" s="363" t="s">
        <v>148</v>
      </c>
      <c r="E490" s="379" t="s">
        <v>3</v>
      </c>
      <c r="F490" s="380" t="s">
        <v>152</v>
      </c>
      <c r="H490" s="381">
        <v>1.9</v>
      </c>
      <c r="I490" s="159"/>
      <c r="L490" s="378"/>
      <c r="M490" s="382"/>
      <c r="N490" s="383"/>
      <c r="O490" s="383"/>
      <c r="P490" s="383"/>
      <c r="Q490" s="383"/>
      <c r="R490" s="383"/>
      <c r="S490" s="383"/>
      <c r="T490" s="384"/>
      <c r="AT490" s="379" t="s">
        <v>148</v>
      </c>
      <c r="AU490" s="379" t="s">
        <v>84</v>
      </c>
      <c r="AV490" s="377" t="s">
        <v>144</v>
      </c>
      <c r="AW490" s="377" t="s">
        <v>36</v>
      </c>
      <c r="AX490" s="377" t="s">
        <v>82</v>
      </c>
      <c r="AY490" s="379" t="s">
        <v>136</v>
      </c>
    </row>
    <row r="491" spans="1:65" s="369" customFormat="1" x14ac:dyDescent="0.2">
      <c r="B491" s="370"/>
      <c r="C491" s="422"/>
      <c r="D491" s="363" t="s">
        <v>148</v>
      </c>
      <c r="F491" s="372" t="s">
        <v>598</v>
      </c>
      <c r="H491" s="373">
        <v>1.9379999999999999</v>
      </c>
      <c r="I491" s="151"/>
      <c r="L491" s="370"/>
      <c r="M491" s="374"/>
      <c r="N491" s="375"/>
      <c r="O491" s="375"/>
      <c r="P491" s="375"/>
      <c r="Q491" s="375"/>
      <c r="R491" s="375"/>
      <c r="S491" s="375"/>
      <c r="T491" s="376"/>
      <c r="AT491" s="371" t="s">
        <v>148</v>
      </c>
      <c r="AU491" s="371" t="s">
        <v>84</v>
      </c>
      <c r="AV491" s="369" t="s">
        <v>84</v>
      </c>
      <c r="AW491" s="369" t="s">
        <v>4</v>
      </c>
      <c r="AX491" s="369" t="s">
        <v>82</v>
      </c>
      <c r="AY491" s="371" t="s">
        <v>136</v>
      </c>
    </row>
    <row r="492" spans="1:65" s="274" customFormat="1" ht="16.5" customHeight="1" x14ac:dyDescent="0.2">
      <c r="A492" s="271"/>
      <c r="B492" s="272"/>
      <c r="C492" s="404" t="s">
        <v>599</v>
      </c>
      <c r="D492" s="343" t="s">
        <v>139</v>
      </c>
      <c r="E492" s="344" t="s">
        <v>600</v>
      </c>
      <c r="F492" s="345" t="s">
        <v>601</v>
      </c>
      <c r="G492" s="346" t="s">
        <v>237</v>
      </c>
      <c r="H492" s="347">
        <v>1.96</v>
      </c>
      <c r="I492" s="131"/>
      <c r="J492" s="348">
        <f>ROUND(I492*H492,2)</f>
        <v>0</v>
      </c>
      <c r="K492" s="345" t="s">
        <v>143</v>
      </c>
      <c r="L492" s="272"/>
      <c r="M492" s="349" t="s">
        <v>3</v>
      </c>
      <c r="N492" s="350" t="s">
        <v>45</v>
      </c>
      <c r="O492" s="351"/>
      <c r="P492" s="352">
        <f>O492*H492</f>
        <v>0</v>
      </c>
      <c r="Q492" s="352">
        <v>0</v>
      </c>
      <c r="R492" s="352">
        <f>Q492*H492</f>
        <v>0</v>
      </c>
      <c r="S492" s="352">
        <v>0</v>
      </c>
      <c r="T492" s="353">
        <f>S492*H492</f>
        <v>0</v>
      </c>
      <c r="U492" s="271"/>
      <c r="V492" s="271"/>
      <c r="W492" s="271"/>
      <c r="X492" s="271"/>
      <c r="Y492" s="271"/>
      <c r="Z492" s="271"/>
      <c r="AA492" s="271"/>
      <c r="AB492" s="271"/>
      <c r="AC492" s="271"/>
      <c r="AD492" s="271"/>
      <c r="AE492" s="271"/>
      <c r="AR492" s="354" t="s">
        <v>257</v>
      </c>
      <c r="AT492" s="354" t="s">
        <v>139</v>
      </c>
      <c r="AU492" s="354" t="s">
        <v>84</v>
      </c>
      <c r="AY492" s="264" t="s">
        <v>136</v>
      </c>
      <c r="BE492" s="355">
        <f>IF(N492="základní",J492,0)</f>
        <v>0</v>
      </c>
      <c r="BF492" s="355">
        <f>IF(N492="snížená",J492,0)</f>
        <v>0</v>
      </c>
      <c r="BG492" s="355">
        <f>IF(N492="zákl. přenesená",J492,0)</f>
        <v>0</v>
      </c>
      <c r="BH492" s="355">
        <f>IF(N492="sníž. přenesená",J492,0)</f>
        <v>0</v>
      </c>
      <c r="BI492" s="355">
        <f>IF(N492="nulová",J492,0)</f>
        <v>0</v>
      </c>
      <c r="BJ492" s="264" t="s">
        <v>82</v>
      </c>
      <c r="BK492" s="355">
        <f>ROUND(I492*H492,2)</f>
        <v>0</v>
      </c>
      <c r="BL492" s="264" t="s">
        <v>257</v>
      </c>
      <c r="BM492" s="354" t="s">
        <v>602</v>
      </c>
    </row>
    <row r="493" spans="1:65" s="274" customFormat="1" x14ac:dyDescent="0.2">
      <c r="A493" s="271"/>
      <c r="B493" s="272"/>
      <c r="C493" s="408"/>
      <c r="D493" s="356" t="s">
        <v>146</v>
      </c>
      <c r="E493" s="271"/>
      <c r="F493" s="357" t="s">
        <v>603</v>
      </c>
      <c r="G493" s="271"/>
      <c r="H493" s="271"/>
      <c r="I493" s="136"/>
      <c r="J493" s="271"/>
      <c r="K493" s="271"/>
      <c r="L493" s="272"/>
      <c r="M493" s="358"/>
      <c r="N493" s="359"/>
      <c r="O493" s="351"/>
      <c r="P493" s="351"/>
      <c r="Q493" s="351"/>
      <c r="R493" s="351"/>
      <c r="S493" s="351"/>
      <c r="T493" s="360"/>
      <c r="U493" s="271"/>
      <c r="V493" s="271"/>
      <c r="W493" s="271"/>
      <c r="X493" s="271"/>
      <c r="Y493" s="271"/>
      <c r="Z493" s="271"/>
      <c r="AA493" s="271"/>
      <c r="AB493" s="271"/>
      <c r="AC493" s="271"/>
      <c r="AD493" s="271"/>
      <c r="AE493" s="271"/>
      <c r="AT493" s="264" t="s">
        <v>146</v>
      </c>
      <c r="AU493" s="264" t="s">
        <v>84</v>
      </c>
    </row>
    <row r="494" spans="1:65" s="361" customFormat="1" x14ac:dyDescent="0.2">
      <c r="B494" s="362"/>
      <c r="C494" s="421"/>
      <c r="D494" s="363" t="s">
        <v>148</v>
      </c>
      <c r="E494" s="364" t="s">
        <v>3</v>
      </c>
      <c r="F494" s="365" t="s">
        <v>580</v>
      </c>
      <c r="H494" s="364" t="s">
        <v>3</v>
      </c>
      <c r="I494" s="143"/>
      <c r="L494" s="362"/>
      <c r="M494" s="366"/>
      <c r="N494" s="367"/>
      <c r="O494" s="367"/>
      <c r="P494" s="367"/>
      <c r="Q494" s="367"/>
      <c r="R494" s="367"/>
      <c r="S494" s="367"/>
      <c r="T494" s="368"/>
      <c r="AT494" s="364" t="s">
        <v>148</v>
      </c>
      <c r="AU494" s="364" t="s">
        <v>84</v>
      </c>
      <c r="AV494" s="361" t="s">
        <v>82</v>
      </c>
      <c r="AW494" s="361" t="s">
        <v>36</v>
      </c>
      <c r="AX494" s="361" t="s">
        <v>74</v>
      </c>
      <c r="AY494" s="364" t="s">
        <v>136</v>
      </c>
    </row>
    <row r="495" spans="1:65" s="369" customFormat="1" x14ac:dyDescent="0.2">
      <c r="B495" s="370"/>
      <c r="C495" s="422"/>
      <c r="D495" s="363" t="s">
        <v>148</v>
      </c>
      <c r="E495" s="371" t="s">
        <v>3</v>
      </c>
      <c r="F495" s="372" t="s">
        <v>581</v>
      </c>
      <c r="H495" s="373">
        <v>1.96</v>
      </c>
      <c r="I495" s="151"/>
      <c r="L495" s="370"/>
      <c r="M495" s="374"/>
      <c r="N495" s="375"/>
      <c r="O495" s="375"/>
      <c r="P495" s="375"/>
      <c r="Q495" s="375"/>
      <c r="R495" s="375"/>
      <c r="S495" s="375"/>
      <c r="T495" s="376"/>
      <c r="AT495" s="371" t="s">
        <v>148</v>
      </c>
      <c r="AU495" s="371" t="s">
        <v>84</v>
      </c>
      <c r="AV495" s="369" t="s">
        <v>84</v>
      </c>
      <c r="AW495" s="369" t="s">
        <v>36</v>
      </c>
      <c r="AX495" s="369" t="s">
        <v>74</v>
      </c>
      <c r="AY495" s="371" t="s">
        <v>136</v>
      </c>
    </row>
    <row r="496" spans="1:65" s="377" customFormat="1" x14ac:dyDescent="0.2">
      <c r="B496" s="378"/>
      <c r="C496" s="423"/>
      <c r="D496" s="363" t="s">
        <v>148</v>
      </c>
      <c r="E496" s="379" t="s">
        <v>3</v>
      </c>
      <c r="F496" s="380" t="s">
        <v>152</v>
      </c>
      <c r="H496" s="381">
        <v>1.96</v>
      </c>
      <c r="I496" s="159"/>
      <c r="L496" s="378"/>
      <c r="M496" s="382"/>
      <c r="N496" s="383"/>
      <c r="O496" s="383"/>
      <c r="P496" s="383"/>
      <c r="Q496" s="383"/>
      <c r="R496" s="383"/>
      <c r="S496" s="383"/>
      <c r="T496" s="384"/>
      <c r="AT496" s="379" t="s">
        <v>148</v>
      </c>
      <c r="AU496" s="379" t="s">
        <v>84</v>
      </c>
      <c r="AV496" s="377" t="s">
        <v>144</v>
      </c>
      <c r="AW496" s="377" t="s">
        <v>36</v>
      </c>
      <c r="AX496" s="377" t="s">
        <v>82</v>
      </c>
      <c r="AY496" s="379" t="s">
        <v>136</v>
      </c>
    </row>
    <row r="497" spans="1:65" s="274" customFormat="1" ht="24.2" customHeight="1" x14ac:dyDescent="0.2">
      <c r="A497" s="271"/>
      <c r="B497" s="272"/>
      <c r="C497" s="424" t="s">
        <v>604</v>
      </c>
      <c r="D497" s="386" t="s">
        <v>408</v>
      </c>
      <c r="E497" s="387" t="s">
        <v>605</v>
      </c>
      <c r="F497" s="388" t="s">
        <v>1357</v>
      </c>
      <c r="G497" s="389" t="s">
        <v>142</v>
      </c>
      <c r="H497" s="390">
        <v>1.1000000000000001</v>
      </c>
      <c r="I497" s="169"/>
      <c r="J497" s="391">
        <f>ROUND(I497*H497,2)</f>
        <v>0</v>
      </c>
      <c r="K497" s="388" t="s">
        <v>143</v>
      </c>
      <c r="L497" s="392"/>
      <c r="M497" s="393" t="s">
        <v>3</v>
      </c>
      <c r="N497" s="394" t="s">
        <v>45</v>
      </c>
      <c r="O497" s="351"/>
      <c r="P497" s="352">
        <f>O497*H497</f>
        <v>0</v>
      </c>
      <c r="Q497" s="352">
        <v>5.4000000000000003E-3</v>
      </c>
      <c r="R497" s="352">
        <f>Q497*H497</f>
        <v>5.9400000000000008E-3</v>
      </c>
      <c r="S497" s="352">
        <v>0</v>
      </c>
      <c r="T497" s="353">
        <f>S497*H497</f>
        <v>0</v>
      </c>
      <c r="U497" s="271"/>
      <c r="V497" s="271"/>
      <c r="W497" s="271"/>
      <c r="X497" s="271"/>
      <c r="Y497" s="271"/>
      <c r="Z497" s="271"/>
      <c r="AA497" s="271"/>
      <c r="AB497" s="271"/>
      <c r="AC497" s="271"/>
      <c r="AD497" s="271"/>
      <c r="AE497" s="271"/>
      <c r="AR497" s="354" t="s">
        <v>363</v>
      </c>
      <c r="AT497" s="354" t="s">
        <v>408</v>
      </c>
      <c r="AU497" s="354" t="s">
        <v>84</v>
      </c>
      <c r="AY497" s="264" t="s">
        <v>136</v>
      </c>
      <c r="BE497" s="355">
        <f>IF(N497="základní",J497,0)</f>
        <v>0</v>
      </c>
      <c r="BF497" s="355">
        <f>IF(N497="snížená",J497,0)</f>
        <v>0</v>
      </c>
      <c r="BG497" s="355">
        <f>IF(N497="zákl. přenesená",J497,0)</f>
        <v>0</v>
      </c>
      <c r="BH497" s="355">
        <f>IF(N497="sníž. přenesená",J497,0)</f>
        <v>0</v>
      </c>
      <c r="BI497" s="355">
        <f>IF(N497="nulová",J497,0)</f>
        <v>0</v>
      </c>
      <c r="BJ497" s="264" t="s">
        <v>82</v>
      </c>
      <c r="BK497" s="355">
        <f>ROUND(I497*H497,2)</f>
        <v>0</v>
      </c>
      <c r="BL497" s="264" t="s">
        <v>257</v>
      </c>
      <c r="BM497" s="354" t="s">
        <v>606</v>
      </c>
    </row>
    <row r="498" spans="1:65" s="274" customFormat="1" ht="19.5" x14ac:dyDescent="0.2">
      <c r="A498" s="271"/>
      <c r="B498" s="272"/>
      <c r="C498" s="408"/>
      <c r="D498" s="363" t="s">
        <v>341</v>
      </c>
      <c r="E498" s="271"/>
      <c r="F498" s="385" t="s">
        <v>607</v>
      </c>
      <c r="G498" s="271"/>
      <c r="H498" s="271"/>
      <c r="I498" s="136"/>
      <c r="J498" s="271"/>
      <c r="K498" s="271"/>
      <c r="L498" s="272"/>
      <c r="M498" s="358"/>
      <c r="N498" s="359"/>
      <c r="O498" s="351"/>
      <c r="P498" s="351"/>
      <c r="Q498" s="351"/>
      <c r="R498" s="351"/>
      <c r="S498" s="351"/>
      <c r="T498" s="360"/>
      <c r="U498" s="271"/>
      <c r="V498" s="271"/>
      <c r="W498" s="271"/>
      <c r="X498" s="271"/>
      <c r="Y498" s="271"/>
      <c r="Z498" s="271"/>
      <c r="AA498" s="271"/>
      <c r="AB498" s="271"/>
      <c r="AC498" s="271"/>
      <c r="AD498" s="271"/>
      <c r="AE498" s="271"/>
      <c r="AT498" s="264" t="s">
        <v>341</v>
      </c>
      <c r="AU498" s="264" t="s">
        <v>84</v>
      </c>
    </row>
    <row r="499" spans="1:65" s="361" customFormat="1" x14ac:dyDescent="0.2">
      <c r="B499" s="362"/>
      <c r="C499" s="421"/>
      <c r="D499" s="363" t="s">
        <v>148</v>
      </c>
      <c r="E499" s="364" t="s">
        <v>3</v>
      </c>
      <c r="F499" s="365" t="s">
        <v>580</v>
      </c>
      <c r="H499" s="364" t="s">
        <v>3</v>
      </c>
      <c r="I499" s="143"/>
      <c r="L499" s="362"/>
      <c r="M499" s="366"/>
      <c r="N499" s="367"/>
      <c r="O499" s="367"/>
      <c r="P499" s="367"/>
      <c r="Q499" s="367"/>
      <c r="R499" s="367"/>
      <c r="S499" s="367"/>
      <c r="T499" s="368"/>
      <c r="AT499" s="364" t="s">
        <v>148</v>
      </c>
      <c r="AU499" s="364" t="s">
        <v>84</v>
      </c>
      <c r="AV499" s="361" t="s">
        <v>82</v>
      </c>
      <c r="AW499" s="361" t="s">
        <v>36</v>
      </c>
      <c r="AX499" s="361" t="s">
        <v>74</v>
      </c>
      <c r="AY499" s="364" t="s">
        <v>136</v>
      </c>
    </row>
    <row r="500" spans="1:65" s="369" customFormat="1" x14ac:dyDescent="0.2">
      <c r="B500" s="370"/>
      <c r="C500" s="422"/>
      <c r="D500" s="363" t="s">
        <v>148</v>
      </c>
      <c r="E500" s="371" t="s">
        <v>3</v>
      </c>
      <c r="F500" s="372" t="s">
        <v>1355</v>
      </c>
      <c r="H500" s="373">
        <v>0.98</v>
      </c>
      <c r="I500" s="151"/>
      <c r="L500" s="370"/>
      <c r="M500" s="374"/>
      <c r="N500" s="375"/>
      <c r="O500" s="375"/>
      <c r="P500" s="375"/>
      <c r="Q500" s="375"/>
      <c r="R500" s="375"/>
      <c r="S500" s="375"/>
      <c r="T500" s="376"/>
      <c r="AT500" s="371" t="s">
        <v>148</v>
      </c>
      <c r="AU500" s="371" t="s">
        <v>84</v>
      </c>
      <c r="AV500" s="369" t="s">
        <v>84</v>
      </c>
      <c r="AW500" s="369" t="s">
        <v>36</v>
      </c>
      <c r="AX500" s="369" t="s">
        <v>74</v>
      </c>
      <c r="AY500" s="371" t="s">
        <v>136</v>
      </c>
    </row>
    <row r="501" spans="1:65" s="377" customFormat="1" x14ac:dyDescent="0.2">
      <c r="B501" s="378"/>
      <c r="C501" s="423"/>
      <c r="D501" s="363" t="s">
        <v>148</v>
      </c>
      <c r="E501" s="379" t="s">
        <v>3</v>
      </c>
      <c r="F501" s="380" t="s">
        <v>152</v>
      </c>
      <c r="H501" s="381">
        <v>0.98</v>
      </c>
      <c r="I501" s="159"/>
      <c r="L501" s="378"/>
      <c r="M501" s="382"/>
      <c r="N501" s="383"/>
      <c r="O501" s="383"/>
      <c r="P501" s="383"/>
      <c r="Q501" s="383"/>
      <c r="R501" s="383"/>
      <c r="S501" s="383"/>
      <c r="T501" s="384"/>
      <c r="AT501" s="379" t="s">
        <v>148</v>
      </c>
      <c r="AU501" s="379" t="s">
        <v>84</v>
      </c>
      <c r="AV501" s="377" t="s">
        <v>144</v>
      </c>
      <c r="AW501" s="377" t="s">
        <v>36</v>
      </c>
      <c r="AX501" s="377" t="s">
        <v>82</v>
      </c>
      <c r="AY501" s="379" t="s">
        <v>136</v>
      </c>
    </row>
    <row r="502" spans="1:65" s="369" customFormat="1" x14ac:dyDescent="0.2">
      <c r="B502" s="370"/>
      <c r="C502" s="422"/>
      <c r="D502" s="363" t="s">
        <v>148</v>
      </c>
      <c r="F502" s="372" t="s">
        <v>1356</v>
      </c>
      <c r="H502" s="373"/>
      <c r="I502" s="151"/>
      <c r="L502" s="370"/>
      <c r="M502" s="374"/>
      <c r="N502" s="375"/>
      <c r="O502" s="375"/>
      <c r="P502" s="375"/>
      <c r="Q502" s="375"/>
      <c r="R502" s="375"/>
      <c r="S502" s="375"/>
      <c r="T502" s="376"/>
      <c r="AT502" s="371" t="s">
        <v>148</v>
      </c>
      <c r="AU502" s="371" t="s">
        <v>84</v>
      </c>
      <c r="AV502" s="369" t="s">
        <v>84</v>
      </c>
      <c r="AW502" s="369" t="s">
        <v>4</v>
      </c>
      <c r="AX502" s="369" t="s">
        <v>82</v>
      </c>
      <c r="AY502" s="371" t="s">
        <v>136</v>
      </c>
    </row>
    <row r="503" spans="1:65" s="274" customFormat="1" ht="24.2" customHeight="1" x14ac:dyDescent="0.2">
      <c r="A503" s="271"/>
      <c r="B503" s="272"/>
      <c r="C503" s="404" t="s">
        <v>608</v>
      </c>
      <c r="D503" s="343" t="s">
        <v>139</v>
      </c>
      <c r="E503" s="344" t="s">
        <v>609</v>
      </c>
      <c r="F503" s="345" t="s">
        <v>610</v>
      </c>
      <c r="G503" s="346" t="s">
        <v>274</v>
      </c>
      <c r="H503" s="347">
        <v>0.27200000000000002</v>
      </c>
      <c r="I503" s="131"/>
      <c r="J503" s="348">
        <f>ROUND(I503*H503,2)</f>
        <v>0</v>
      </c>
      <c r="K503" s="345" t="s">
        <v>143</v>
      </c>
      <c r="L503" s="272"/>
      <c r="M503" s="349" t="s">
        <v>3</v>
      </c>
      <c r="N503" s="350" t="s">
        <v>45</v>
      </c>
      <c r="O503" s="351"/>
      <c r="P503" s="352">
        <f>O503*H503</f>
        <v>0</v>
      </c>
      <c r="Q503" s="352">
        <v>0</v>
      </c>
      <c r="R503" s="352">
        <f>Q503*H503</f>
        <v>0</v>
      </c>
      <c r="S503" s="352">
        <v>0</v>
      </c>
      <c r="T503" s="353">
        <f>S503*H503</f>
        <v>0</v>
      </c>
      <c r="U503" s="271"/>
      <c r="V503" s="271"/>
      <c r="W503" s="271"/>
      <c r="X503" s="271"/>
      <c r="Y503" s="271"/>
      <c r="Z503" s="271"/>
      <c r="AA503" s="271"/>
      <c r="AB503" s="271"/>
      <c r="AC503" s="271"/>
      <c r="AD503" s="271"/>
      <c r="AE503" s="271"/>
      <c r="AR503" s="354" t="s">
        <v>257</v>
      </c>
      <c r="AT503" s="354" t="s">
        <v>139</v>
      </c>
      <c r="AU503" s="354" t="s">
        <v>84</v>
      </c>
      <c r="AY503" s="264" t="s">
        <v>136</v>
      </c>
      <c r="BE503" s="355">
        <f>IF(N503="základní",J503,0)</f>
        <v>0</v>
      </c>
      <c r="BF503" s="355">
        <f>IF(N503="snížená",J503,0)</f>
        <v>0</v>
      </c>
      <c r="BG503" s="355">
        <f>IF(N503="zákl. přenesená",J503,0)</f>
        <v>0</v>
      </c>
      <c r="BH503" s="355">
        <f>IF(N503="sníž. přenesená",J503,0)</f>
        <v>0</v>
      </c>
      <c r="BI503" s="355">
        <f>IF(N503="nulová",J503,0)</f>
        <v>0</v>
      </c>
      <c r="BJ503" s="264" t="s">
        <v>82</v>
      </c>
      <c r="BK503" s="355">
        <f>ROUND(I503*H503,2)</f>
        <v>0</v>
      </c>
      <c r="BL503" s="264" t="s">
        <v>257</v>
      </c>
      <c r="BM503" s="354" t="s">
        <v>611</v>
      </c>
    </row>
    <row r="504" spans="1:65" s="274" customFormat="1" x14ac:dyDescent="0.2">
      <c r="A504" s="271"/>
      <c r="B504" s="272"/>
      <c r="C504" s="408"/>
      <c r="D504" s="356" t="s">
        <v>146</v>
      </c>
      <c r="E504" s="271"/>
      <c r="F504" s="357" t="s">
        <v>612</v>
      </c>
      <c r="G504" s="271"/>
      <c r="H504" s="271"/>
      <c r="I504" s="136"/>
      <c r="J504" s="271"/>
      <c r="K504" s="271"/>
      <c r="L504" s="272"/>
      <c r="M504" s="358"/>
      <c r="N504" s="359"/>
      <c r="O504" s="351"/>
      <c r="P504" s="351"/>
      <c r="Q504" s="351"/>
      <c r="R504" s="351"/>
      <c r="S504" s="351"/>
      <c r="T504" s="360"/>
      <c r="U504" s="271"/>
      <c r="V504" s="271"/>
      <c r="W504" s="271"/>
      <c r="X504" s="271"/>
      <c r="Y504" s="271"/>
      <c r="Z504" s="271"/>
      <c r="AA504" s="271"/>
      <c r="AB504" s="271"/>
      <c r="AC504" s="271"/>
      <c r="AD504" s="271"/>
      <c r="AE504" s="271"/>
      <c r="AT504" s="264" t="s">
        <v>146</v>
      </c>
      <c r="AU504" s="264" t="s">
        <v>84</v>
      </c>
    </row>
    <row r="505" spans="1:65" s="330" customFormat="1" ht="22.9" customHeight="1" x14ac:dyDescent="0.2">
      <c r="B505" s="331"/>
      <c r="C505" s="420"/>
      <c r="D505" s="332" t="s">
        <v>73</v>
      </c>
      <c r="E505" s="341" t="s">
        <v>613</v>
      </c>
      <c r="F505" s="341" t="s">
        <v>614</v>
      </c>
      <c r="I505" s="122"/>
      <c r="J505" s="342">
        <f>BK505</f>
        <v>0</v>
      </c>
      <c r="L505" s="331"/>
      <c r="M505" s="335"/>
      <c r="N505" s="336"/>
      <c r="O505" s="336"/>
      <c r="P505" s="337">
        <f>SUM(P506:P567)</f>
        <v>0</v>
      </c>
      <c r="Q505" s="336"/>
      <c r="R505" s="337">
        <f>SUM(R506:R567)</f>
        <v>0.19278738999999998</v>
      </c>
      <c r="S505" s="336"/>
      <c r="T505" s="338">
        <f>SUM(T506:T567)</f>
        <v>0</v>
      </c>
      <c r="AR505" s="332" t="s">
        <v>84</v>
      </c>
      <c r="AT505" s="339" t="s">
        <v>73</v>
      </c>
      <c r="AU505" s="339" t="s">
        <v>82</v>
      </c>
      <c r="AY505" s="332" t="s">
        <v>136</v>
      </c>
      <c r="BK505" s="340">
        <f>SUM(BK506:BK567)</f>
        <v>0</v>
      </c>
    </row>
    <row r="506" spans="1:65" s="274" customFormat="1" ht="16.5" customHeight="1" x14ac:dyDescent="0.2">
      <c r="A506" s="271"/>
      <c r="B506" s="272"/>
      <c r="C506" s="404" t="s">
        <v>615</v>
      </c>
      <c r="D506" s="343" t="s">
        <v>139</v>
      </c>
      <c r="E506" s="344" t="s">
        <v>616</v>
      </c>
      <c r="F506" s="345" t="s">
        <v>617</v>
      </c>
      <c r="G506" s="346" t="s">
        <v>142</v>
      </c>
      <c r="H506" s="347">
        <v>5.181</v>
      </c>
      <c r="I506" s="131"/>
      <c r="J506" s="348">
        <f>ROUND(I506*H506,2)</f>
        <v>0</v>
      </c>
      <c r="K506" s="345" t="s">
        <v>143</v>
      </c>
      <c r="L506" s="272"/>
      <c r="M506" s="349" t="s">
        <v>3</v>
      </c>
      <c r="N506" s="350" t="s">
        <v>45</v>
      </c>
      <c r="O506" s="351"/>
      <c r="P506" s="352">
        <f>O506*H506</f>
        <v>0</v>
      </c>
      <c r="Q506" s="352">
        <v>1.5E-3</v>
      </c>
      <c r="R506" s="352">
        <f>Q506*H506</f>
        <v>7.7715000000000006E-3</v>
      </c>
      <c r="S506" s="352">
        <v>0</v>
      </c>
      <c r="T506" s="353">
        <f>S506*H506</f>
        <v>0</v>
      </c>
      <c r="U506" s="271"/>
      <c r="V506" s="271"/>
      <c r="W506" s="271"/>
      <c r="X506" s="271"/>
      <c r="Y506" s="271"/>
      <c r="Z506" s="271"/>
      <c r="AA506" s="271"/>
      <c r="AB506" s="271"/>
      <c r="AC506" s="271"/>
      <c r="AD506" s="271"/>
      <c r="AE506" s="271"/>
      <c r="AR506" s="354" t="s">
        <v>257</v>
      </c>
      <c r="AT506" s="354" t="s">
        <v>139</v>
      </c>
      <c r="AU506" s="354" t="s">
        <v>84</v>
      </c>
      <c r="AY506" s="264" t="s">
        <v>136</v>
      </c>
      <c r="BE506" s="355">
        <f>IF(N506="základní",J506,0)</f>
        <v>0</v>
      </c>
      <c r="BF506" s="355">
        <f>IF(N506="snížená",J506,0)</f>
        <v>0</v>
      </c>
      <c r="BG506" s="355">
        <f>IF(N506="zákl. přenesená",J506,0)</f>
        <v>0</v>
      </c>
      <c r="BH506" s="355">
        <f>IF(N506="sníž. přenesená",J506,0)</f>
        <v>0</v>
      </c>
      <c r="BI506" s="355">
        <f>IF(N506="nulová",J506,0)</f>
        <v>0</v>
      </c>
      <c r="BJ506" s="264" t="s">
        <v>82</v>
      </c>
      <c r="BK506" s="355">
        <f>ROUND(I506*H506,2)</f>
        <v>0</v>
      </c>
      <c r="BL506" s="264" t="s">
        <v>257</v>
      </c>
      <c r="BM506" s="354" t="s">
        <v>618</v>
      </c>
    </row>
    <row r="507" spans="1:65" s="274" customFormat="1" x14ac:dyDescent="0.2">
      <c r="A507" s="271"/>
      <c r="B507" s="272"/>
      <c r="C507" s="408"/>
      <c r="D507" s="356" t="s">
        <v>146</v>
      </c>
      <c r="E507" s="271"/>
      <c r="F507" s="357" t="s">
        <v>619</v>
      </c>
      <c r="G507" s="271"/>
      <c r="H507" s="271"/>
      <c r="I507" s="136"/>
      <c r="J507" s="271"/>
      <c r="K507" s="271"/>
      <c r="L507" s="272"/>
      <c r="M507" s="358"/>
      <c r="N507" s="359"/>
      <c r="O507" s="351"/>
      <c r="P507" s="351"/>
      <c r="Q507" s="351"/>
      <c r="R507" s="351"/>
      <c r="S507" s="351"/>
      <c r="T507" s="360"/>
      <c r="U507" s="271"/>
      <c r="V507" s="271"/>
      <c r="W507" s="271"/>
      <c r="X507" s="271"/>
      <c r="Y507" s="271"/>
      <c r="Z507" s="271"/>
      <c r="AA507" s="271"/>
      <c r="AB507" s="271"/>
      <c r="AC507" s="271"/>
      <c r="AD507" s="271"/>
      <c r="AE507" s="271"/>
      <c r="AT507" s="264" t="s">
        <v>146</v>
      </c>
      <c r="AU507" s="264" t="s">
        <v>84</v>
      </c>
    </row>
    <row r="508" spans="1:65" s="361" customFormat="1" x14ac:dyDescent="0.2">
      <c r="B508" s="362"/>
      <c r="C508" s="421"/>
      <c r="D508" s="363" t="s">
        <v>148</v>
      </c>
      <c r="E508" s="364" t="s">
        <v>3</v>
      </c>
      <c r="F508" s="365" t="s">
        <v>149</v>
      </c>
      <c r="H508" s="364" t="s">
        <v>3</v>
      </c>
      <c r="I508" s="143"/>
      <c r="L508" s="362"/>
      <c r="M508" s="366"/>
      <c r="N508" s="367"/>
      <c r="O508" s="367"/>
      <c r="P508" s="367"/>
      <c r="Q508" s="367"/>
      <c r="R508" s="367"/>
      <c r="S508" s="367"/>
      <c r="T508" s="368"/>
      <c r="AT508" s="364" t="s">
        <v>148</v>
      </c>
      <c r="AU508" s="364" t="s">
        <v>84</v>
      </c>
      <c r="AV508" s="361" t="s">
        <v>82</v>
      </c>
      <c r="AW508" s="361" t="s">
        <v>36</v>
      </c>
      <c r="AX508" s="361" t="s">
        <v>74</v>
      </c>
      <c r="AY508" s="364" t="s">
        <v>136</v>
      </c>
    </row>
    <row r="509" spans="1:65" s="369" customFormat="1" x14ac:dyDescent="0.2">
      <c r="B509" s="370"/>
      <c r="C509" s="422"/>
      <c r="D509" s="363" t="s">
        <v>148</v>
      </c>
      <c r="E509" s="371" t="s">
        <v>3</v>
      </c>
      <c r="F509" s="372" t="s">
        <v>620</v>
      </c>
      <c r="H509" s="373">
        <v>5.8380000000000001</v>
      </c>
      <c r="I509" s="151"/>
      <c r="L509" s="370"/>
      <c r="M509" s="374"/>
      <c r="N509" s="375"/>
      <c r="O509" s="375"/>
      <c r="P509" s="375"/>
      <c r="Q509" s="375"/>
      <c r="R509" s="375"/>
      <c r="S509" s="375"/>
      <c r="T509" s="376"/>
      <c r="AT509" s="371" t="s">
        <v>148</v>
      </c>
      <c r="AU509" s="371" t="s">
        <v>84</v>
      </c>
      <c r="AV509" s="369" t="s">
        <v>84</v>
      </c>
      <c r="AW509" s="369" t="s">
        <v>36</v>
      </c>
      <c r="AX509" s="369" t="s">
        <v>74</v>
      </c>
      <c r="AY509" s="371" t="s">
        <v>136</v>
      </c>
    </row>
    <row r="510" spans="1:65" s="369" customFormat="1" x14ac:dyDescent="0.2">
      <c r="B510" s="370"/>
      <c r="C510" s="422"/>
      <c r="D510" s="363" t="s">
        <v>148</v>
      </c>
      <c r="E510" s="371" t="s">
        <v>3</v>
      </c>
      <c r="F510" s="372" t="s">
        <v>621</v>
      </c>
      <c r="H510" s="373">
        <v>-0.82799999999999996</v>
      </c>
      <c r="I510" s="151"/>
      <c r="L510" s="370"/>
      <c r="M510" s="374"/>
      <c r="N510" s="375"/>
      <c r="O510" s="375"/>
      <c r="P510" s="375"/>
      <c r="Q510" s="375"/>
      <c r="R510" s="375"/>
      <c r="S510" s="375"/>
      <c r="T510" s="376"/>
      <c r="AT510" s="371" t="s">
        <v>148</v>
      </c>
      <c r="AU510" s="371" t="s">
        <v>84</v>
      </c>
      <c r="AV510" s="369" t="s">
        <v>84</v>
      </c>
      <c r="AW510" s="369" t="s">
        <v>36</v>
      </c>
      <c r="AX510" s="369" t="s">
        <v>74</v>
      </c>
      <c r="AY510" s="371" t="s">
        <v>136</v>
      </c>
    </row>
    <row r="511" spans="1:65" s="369" customFormat="1" x14ac:dyDescent="0.2">
      <c r="B511" s="370"/>
      <c r="C511" s="422"/>
      <c r="D511" s="363" t="s">
        <v>148</v>
      </c>
      <c r="E511" s="371" t="s">
        <v>3</v>
      </c>
      <c r="F511" s="372" t="s">
        <v>622</v>
      </c>
      <c r="H511" s="373">
        <v>0.17100000000000001</v>
      </c>
      <c r="I511" s="151"/>
      <c r="L511" s="370"/>
      <c r="M511" s="374"/>
      <c r="N511" s="375"/>
      <c r="O511" s="375"/>
      <c r="P511" s="375"/>
      <c r="Q511" s="375"/>
      <c r="R511" s="375"/>
      <c r="S511" s="375"/>
      <c r="T511" s="376"/>
      <c r="AT511" s="371" t="s">
        <v>148</v>
      </c>
      <c r="AU511" s="371" t="s">
        <v>84</v>
      </c>
      <c r="AV511" s="369" t="s">
        <v>84</v>
      </c>
      <c r="AW511" s="369" t="s">
        <v>36</v>
      </c>
      <c r="AX511" s="369" t="s">
        <v>74</v>
      </c>
      <c r="AY511" s="371" t="s">
        <v>136</v>
      </c>
    </row>
    <row r="512" spans="1:65" s="377" customFormat="1" x14ac:dyDescent="0.2">
      <c r="B512" s="378"/>
      <c r="C512" s="423"/>
      <c r="D512" s="363" t="s">
        <v>148</v>
      </c>
      <c r="E512" s="379" t="s">
        <v>3</v>
      </c>
      <c r="F512" s="380" t="s">
        <v>152</v>
      </c>
      <c r="H512" s="381">
        <v>5.181</v>
      </c>
      <c r="I512" s="159"/>
      <c r="L512" s="378"/>
      <c r="M512" s="382"/>
      <c r="N512" s="383"/>
      <c r="O512" s="383"/>
      <c r="P512" s="383"/>
      <c r="Q512" s="383"/>
      <c r="R512" s="383"/>
      <c r="S512" s="383"/>
      <c r="T512" s="384"/>
      <c r="AT512" s="379" t="s">
        <v>148</v>
      </c>
      <c r="AU512" s="379" t="s">
        <v>84</v>
      </c>
      <c r="AV512" s="377" t="s">
        <v>144</v>
      </c>
      <c r="AW512" s="377" t="s">
        <v>36</v>
      </c>
      <c r="AX512" s="377" t="s">
        <v>82</v>
      </c>
      <c r="AY512" s="379" t="s">
        <v>136</v>
      </c>
    </row>
    <row r="513" spans="1:65" s="274" customFormat="1" ht="21.75" customHeight="1" x14ac:dyDescent="0.2">
      <c r="A513" s="271"/>
      <c r="B513" s="272"/>
      <c r="C513" s="404" t="s">
        <v>623</v>
      </c>
      <c r="D513" s="343" t="s">
        <v>139</v>
      </c>
      <c r="E513" s="344" t="s">
        <v>624</v>
      </c>
      <c r="F513" s="345" t="s">
        <v>625</v>
      </c>
      <c r="G513" s="346" t="s">
        <v>142</v>
      </c>
      <c r="H513" s="347">
        <v>5.181</v>
      </c>
      <c r="I513" s="131"/>
      <c r="J513" s="348">
        <f>ROUND(I513*H513,2)</f>
        <v>0</v>
      </c>
      <c r="K513" s="345" t="s">
        <v>143</v>
      </c>
      <c r="L513" s="272"/>
      <c r="M513" s="349" t="s">
        <v>3</v>
      </c>
      <c r="N513" s="350" t="s">
        <v>45</v>
      </c>
      <c r="O513" s="351"/>
      <c r="P513" s="352">
        <f>O513*H513</f>
        <v>0</v>
      </c>
      <c r="Q513" s="352">
        <v>9.0299999999999998E-3</v>
      </c>
      <c r="R513" s="352">
        <f>Q513*H513</f>
        <v>4.6784430000000002E-2</v>
      </c>
      <c r="S513" s="352">
        <v>0</v>
      </c>
      <c r="T513" s="353">
        <f>S513*H513</f>
        <v>0</v>
      </c>
      <c r="U513" s="271"/>
      <c r="V513" s="271"/>
      <c r="W513" s="271"/>
      <c r="X513" s="271"/>
      <c r="Y513" s="271"/>
      <c r="Z513" s="271"/>
      <c r="AA513" s="271"/>
      <c r="AB513" s="271"/>
      <c r="AC513" s="271"/>
      <c r="AD513" s="271"/>
      <c r="AE513" s="271"/>
      <c r="AR513" s="354" t="s">
        <v>257</v>
      </c>
      <c r="AT513" s="354" t="s">
        <v>139</v>
      </c>
      <c r="AU513" s="354" t="s">
        <v>84</v>
      </c>
      <c r="AY513" s="264" t="s">
        <v>136</v>
      </c>
      <c r="BE513" s="355">
        <f>IF(N513="základní",J513,0)</f>
        <v>0</v>
      </c>
      <c r="BF513" s="355">
        <f>IF(N513="snížená",J513,0)</f>
        <v>0</v>
      </c>
      <c r="BG513" s="355">
        <f>IF(N513="zákl. přenesená",J513,0)</f>
        <v>0</v>
      </c>
      <c r="BH513" s="355">
        <f>IF(N513="sníž. přenesená",J513,0)</f>
        <v>0</v>
      </c>
      <c r="BI513" s="355">
        <f>IF(N513="nulová",J513,0)</f>
        <v>0</v>
      </c>
      <c r="BJ513" s="264" t="s">
        <v>82</v>
      </c>
      <c r="BK513" s="355">
        <f>ROUND(I513*H513,2)</f>
        <v>0</v>
      </c>
      <c r="BL513" s="264" t="s">
        <v>257</v>
      </c>
      <c r="BM513" s="354" t="s">
        <v>626</v>
      </c>
    </row>
    <row r="514" spans="1:65" s="274" customFormat="1" x14ac:dyDescent="0.2">
      <c r="A514" s="271"/>
      <c r="B514" s="272"/>
      <c r="C514" s="408"/>
      <c r="D514" s="356" t="s">
        <v>146</v>
      </c>
      <c r="E514" s="271"/>
      <c r="F514" s="357" t="s">
        <v>627</v>
      </c>
      <c r="G514" s="271"/>
      <c r="H514" s="271"/>
      <c r="I514" s="136"/>
      <c r="J514" s="271"/>
      <c r="K514" s="271"/>
      <c r="L514" s="272"/>
      <c r="M514" s="358"/>
      <c r="N514" s="359"/>
      <c r="O514" s="351"/>
      <c r="P514" s="351"/>
      <c r="Q514" s="351"/>
      <c r="R514" s="351"/>
      <c r="S514" s="351"/>
      <c r="T514" s="360"/>
      <c r="U514" s="271"/>
      <c r="V514" s="271"/>
      <c r="W514" s="271"/>
      <c r="X514" s="271"/>
      <c r="Y514" s="271"/>
      <c r="Z514" s="271"/>
      <c r="AA514" s="271"/>
      <c r="AB514" s="271"/>
      <c r="AC514" s="271"/>
      <c r="AD514" s="271"/>
      <c r="AE514" s="271"/>
      <c r="AT514" s="264" t="s">
        <v>146</v>
      </c>
      <c r="AU514" s="264" t="s">
        <v>84</v>
      </c>
    </row>
    <row r="515" spans="1:65" s="361" customFormat="1" x14ac:dyDescent="0.2">
      <c r="B515" s="362"/>
      <c r="C515" s="421"/>
      <c r="D515" s="363" t="s">
        <v>148</v>
      </c>
      <c r="E515" s="364" t="s">
        <v>3</v>
      </c>
      <c r="F515" s="365" t="s">
        <v>149</v>
      </c>
      <c r="H515" s="364" t="s">
        <v>3</v>
      </c>
      <c r="I515" s="143"/>
      <c r="L515" s="362"/>
      <c r="M515" s="366"/>
      <c r="N515" s="367"/>
      <c r="O515" s="367"/>
      <c r="P515" s="367"/>
      <c r="Q515" s="367"/>
      <c r="R515" s="367"/>
      <c r="S515" s="367"/>
      <c r="T515" s="368"/>
      <c r="AT515" s="364" t="s">
        <v>148</v>
      </c>
      <c r="AU515" s="364" t="s">
        <v>84</v>
      </c>
      <c r="AV515" s="361" t="s">
        <v>82</v>
      </c>
      <c r="AW515" s="361" t="s">
        <v>36</v>
      </c>
      <c r="AX515" s="361" t="s">
        <v>74</v>
      </c>
      <c r="AY515" s="364" t="s">
        <v>136</v>
      </c>
    </row>
    <row r="516" spans="1:65" s="369" customFormat="1" x14ac:dyDescent="0.2">
      <c r="B516" s="370"/>
      <c r="C516" s="422"/>
      <c r="D516" s="363" t="s">
        <v>148</v>
      </c>
      <c r="E516" s="371" t="s">
        <v>3</v>
      </c>
      <c r="F516" s="372" t="s">
        <v>620</v>
      </c>
      <c r="H516" s="373">
        <v>5.8380000000000001</v>
      </c>
      <c r="I516" s="151"/>
      <c r="L516" s="370"/>
      <c r="M516" s="374"/>
      <c r="N516" s="375"/>
      <c r="O516" s="375"/>
      <c r="P516" s="375"/>
      <c r="Q516" s="375"/>
      <c r="R516" s="375"/>
      <c r="S516" s="375"/>
      <c r="T516" s="376"/>
      <c r="AT516" s="371" t="s">
        <v>148</v>
      </c>
      <c r="AU516" s="371" t="s">
        <v>84</v>
      </c>
      <c r="AV516" s="369" t="s">
        <v>84</v>
      </c>
      <c r="AW516" s="369" t="s">
        <v>36</v>
      </c>
      <c r="AX516" s="369" t="s">
        <v>74</v>
      </c>
      <c r="AY516" s="371" t="s">
        <v>136</v>
      </c>
    </row>
    <row r="517" spans="1:65" s="369" customFormat="1" x14ac:dyDescent="0.2">
      <c r="B517" s="370"/>
      <c r="C517" s="422"/>
      <c r="D517" s="363" t="s">
        <v>148</v>
      </c>
      <c r="E517" s="371" t="s">
        <v>3</v>
      </c>
      <c r="F517" s="372" t="s">
        <v>621</v>
      </c>
      <c r="H517" s="373">
        <v>-0.82799999999999996</v>
      </c>
      <c r="I517" s="151"/>
      <c r="L517" s="370"/>
      <c r="M517" s="374"/>
      <c r="N517" s="375"/>
      <c r="O517" s="375"/>
      <c r="P517" s="375"/>
      <c r="Q517" s="375"/>
      <c r="R517" s="375"/>
      <c r="S517" s="375"/>
      <c r="T517" s="376"/>
      <c r="AT517" s="371" t="s">
        <v>148</v>
      </c>
      <c r="AU517" s="371" t="s">
        <v>84</v>
      </c>
      <c r="AV517" s="369" t="s">
        <v>84</v>
      </c>
      <c r="AW517" s="369" t="s">
        <v>36</v>
      </c>
      <c r="AX517" s="369" t="s">
        <v>74</v>
      </c>
      <c r="AY517" s="371" t="s">
        <v>136</v>
      </c>
    </row>
    <row r="518" spans="1:65" s="369" customFormat="1" x14ac:dyDescent="0.2">
      <c r="B518" s="370"/>
      <c r="C518" s="422"/>
      <c r="D518" s="363" t="s">
        <v>148</v>
      </c>
      <c r="E518" s="371" t="s">
        <v>3</v>
      </c>
      <c r="F518" s="372" t="s">
        <v>622</v>
      </c>
      <c r="H518" s="373">
        <v>0.17100000000000001</v>
      </c>
      <c r="I518" s="151"/>
      <c r="L518" s="370"/>
      <c r="M518" s="374"/>
      <c r="N518" s="375"/>
      <c r="O518" s="375"/>
      <c r="P518" s="375"/>
      <c r="Q518" s="375"/>
      <c r="R518" s="375"/>
      <c r="S518" s="375"/>
      <c r="T518" s="376"/>
      <c r="AT518" s="371" t="s">
        <v>148</v>
      </c>
      <c r="AU518" s="371" t="s">
        <v>84</v>
      </c>
      <c r="AV518" s="369" t="s">
        <v>84</v>
      </c>
      <c r="AW518" s="369" t="s">
        <v>36</v>
      </c>
      <c r="AX518" s="369" t="s">
        <v>74</v>
      </c>
      <c r="AY518" s="371" t="s">
        <v>136</v>
      </c>
    </row>
    <row r="519" spans="1:65" s="377" customFormat="1" x14ac:dyDescent="0.2">
      <c r="B519" s="378"/>
      <c r="C519" s="423"/>
      <c r="D519" s="363" t="s">
        <v>148</v>
      </c>
      <c r="E519" s="379" t="s">
        <v>3</v>
      </c>
      <c r="F519" s="380" t="s">
        <v>152</v>
      </c>
      <c r="H519" s="381">
        <v>5.181</v>
      </c>
      <c r="I519" s="159"/>
      <c r="L519" s="378"/>
      <c r="M519" s="382"/>
      <c r="N519" s="383"/>
      <c r="O519" s="383"/>
      <c r="P519" s="383"/>
      <c r="Q519" s="383"/>
      <c r="R519" s="383"/>
      <c r="S519" s="383"/>
      <c r="T519" s="384"/>
      <c r="AT519" s="379" t="s">
        <v>148</v>
      </c>
      <c r="AU519" s="379" t="s">
        <v>84</v>
      </c>
      <c r="AV519" s="377" t="s">
        <v>144</v>
      </c>
      <c r="AW519" s="377" t="s">
        <v>36</v>
      </c>
      <c r="AX519" s="377" t="s">
        <v>82</v>
      </c>
      <c r="AY519" s="379" t="s">
        <v>136</v>
      </c>
    </row>
    <row r="520" spans="1:65" s="274" customFormat="1" ht="16.5" customHeight="1" x14ac:dyDescent="0.2">
      <c r="A520" s="271"/>
      <c r="B520" s="272"/>
      <c r="C520" s="424" t="s">
        <v>628</v>
      </c>
      <c r="D520" s="386" t="s">
        <v>408</v>
      </c>
      <c r="E520" s="387" t="s">
        <v>629</v>
      </c>
      <c r="F520" s="388" t="s">
        <v>630</v>
      </c>
      <c r="G520" s="389" t="s">
        <v>142</v>
      </c>
      <c r="H520" s="390">
        <v>5.9580000000000002</v>
      </c>
      <c r="I520" s="169"/>
      <c r="J520" s="391">
        <f>ROUND(I520*H520,2)</f>
        <v>0</v>
      </c>
      <c r="K520" s="388" t="s">
        <v>143</v>
      </c>
      <c r="L520" s="392"/>
      <c r="M520" s="393" t="s">
        <v>3</v>
      </c>
      <c r="N520" s="394" t="s">
        <v>45</v>
      </c>
      <c r="O520" s="351"/>
      <c r="P520" s="352">
        <f>O520*H520</f>
        <v>0</v>
      </c>
      <c r="Q520" s="352">
        <v>1.8409999999999999E-2</v>
      </c>
      <c r="R520" s="352">
        <f>Q520*H520</f>
        <v>0.10968678</v>
      </c>
      <c r="S520" s="352">
        <v>0</v>
      </c>
      <c r="T520" s="353">
        <f>S520*H520</f>
        <v>0</v>
      </c>
      <c r="U520" s="271"/>
      <c r="V520" s="271"/>
      <c r="W520" s="271"/>
      <c r="X520" s="271"/>
      <c r="Y520" s="271"/>
      <c r="Z520" s="271"/>
      <c r="AA520" s="271"/>
      <c r="AB520" s="271"/>
      <c r="AC520" s="271"/>
      <c r="AD520" s="271"/>
      <c r="AE520" s="271"/>
      <c r="AR520" s="354" t="s">
        <v>363</v>
      </c>
      <c r="AT520" s="354" t="s">
        <v>408</v>
      </c>
      <c r="AU520" s="354" t="s">
        <v>84</v>
      </c>
      <c r="AY520" s="264" t="s">
        <v>136</v>
      </c>
      <c r="BE520" s="355">
        <f>IF(N520="základní",J520,0)</f>
        <v>0</v>
      </c>
      <c r="BF520" s="355">
        <f>IF(N520="snížená",J520,0)</f>
        <v>0</v>
      </c>
      <c r="BG520" s="355">
        <f>IF(N520="zákl. přenesená",J520,0)</f>
        <v>0</v>
      </c>
      <c r="BH520" s="355">
        <f>IF(N520="sníž. přenesená",J520,0)</f>
        <v>0</v>
      </c>
      <c r="BI520" s="355">
        <f>IF(N520="nulová",J520,0)</f>
        <v>0</v>
      </c>
      <c r="BJ520" s="264" t="s">
        <v>82</v>
      </c>
      <c r="BK520" s="355">
        <f>ROUND(I520*H520,2)</f>
        <v>0</v>
      </c>
      <c r="BL520" s="264" t="s">
        <v>257</v>
      </c>
      <c r="BM520" s="354" t="s">
        <v>631</v>
      </c>
    </row>
    <row r="521" spans="1:65" s="361" customFormat="1" x14ac:dyDescent="0.2">
      <c r="B521" s="362"/>
      <c r="C521" s="421"/>
      <c r="D521" s="363" t="s">
        <v>148</v>
      </c>
      <c r="E521" s="364" t="s">
        <v>3</v>
      </c>
      <c r="F521" s="365" t="s">
        <v>149</v>
      </c>
      <c r="H521" s="364" t="s">
        <v>3</v>
      </c>
      <c r="I521" s="143"/>
      <c r="L521" s="362"/>
      <c r="M521" s="366"/>
      <c r="N521" s="367"/>
      <c r="O521" s="367"/>
      <c r="P521" s="367"/>
      <c r="Q521" s="367"/>
      <c r="R521" s="367"/>
      <c r="S521" s="367"/>
      <c r="T521" s="368"/>
      <c r="AT521" s="364" t="s">
        <v>148</v>
      </c>
      <c r="AU521" s="364" t="s">
        <v>84</v>
      </c>
      <c r="AV521" s="361" t="s">
        <v>82</v>
      </c>
      <c r="AW521" s="361" t="s">
        <v>36</v>
      </c>
      <c r="AX521" s="361" t="s">
        <v>74</v>
      </c>
      <c r="AY521" s="364" t="s">
        <v>136</v>
      </c>
    </row>
    <row r="522" spans="1:65" s="369" customFormat="1" x14ac:dyDescent="0.2">
      <c r="B522" s="370"/>
      <c r="C522" s="422"/>
      <c r="D522" s="363" t="s">
        <v>148</v>
      </c>
      <c r="E522" s="371" t="s">
        <v>3</v>
      </c>
      <c r="F522" s="372" t="s">
        <v>620</v>
      </c>
      <c r="H522" s="373">
        <v>5.8380000000000001</v>
      </c>
      <c r="I522" s="151"/>
      <c r="L522" s="370"/>
      <c r="M522" s="374"/>
      <c r="N522" s="375"/>
      <c r="O522" s="375"/>
      <c r="P522" s="375"/>
      <c r="Q522" s="375"/>
      <c r="R522" s="375"/>
      <c r="S522" s="375"/>
      <c r="T522" s="376"/>
      <c r="AT522" s="371" t="s">
        <v>148</v>
      </c>
      <c r="AU522" s="371" t="s">
        <v>84</v>
      </c>
      <c r="AV522" s="369" t="s">
        <v>84</v>
      </c>
      <c r="AW522" s="369" t="s">
        <v>36</v>
      </c>
      <c r="AX522" s="369" t="s">
        <v>74</v>
      </c>
      <c r="AY522" s="371" t="s">
        <v>136</v>
      </c>
    </row>
    <row r="523" spans="1:65" s="369" customFormat="1" x14ac:dyDescent="0.2">
      <c r="B523" s="370"/>
      <c r="C523" s="422"/>
      <c r="D523" s="363" t="s">
        <v>148</v>
      </c>
      <c r="E523" s="371" t="s">
        <v>3</v>
      </c>
      <c r="F523" s="372" t="s">
        <v>621</v>
      </c>
      <c r="H523" s="373">
        <v>-0.82799999999999996</v>
      </c>
      <c r="I523" s="151"/>
      <c r="L523" s="370"/>
      <c r="M523" s="374"/>
      <c r="N523" s="375"/>
      <c r="O523" s="375"/>
      <c r="P523" s="375"/>
      <c r="Q523" s="375"/>
      <c r="R523" s="375"/>
      <c r="S523" s="375"/>
      <c r="T523" s="376"/>
      <c r="AT523" s="371" t="s">
        <v>148</v>
      </c>
      <c r="AU523" s="371" t="s">
        <v>84</v>
      </c>
      <c r="AV523" s="369" t="s">
        <v>84</v>
      </c>
      <c r="AW523" s="369" t="s">
        <v>36</v>
      </c>
      <c r="AX523" s="369" t="s">
        <v>74</v>
      </c>
      <c r="AY523" s="371" t="s">
        <v>136</v>
      </c>
    </row>
    <row r="524" spans="1:65" s="369" customFormat="1" x14ac:dyDescent="0.2">
      <c r="B524" s="370"/>
      <c r="C524" s="422"/>
      <c r="D524" s="363" t="s">
        <v>148</v>
      </c>
      <c r="E524" s="371" t="s">
        <v>3</v>
      </c>
      <c r="F524" s="372" t="s">
        <v>622</v>
      </c>
      <c r="H524" s="373">
        <v>0.17100000000000001</v>
      </c>
      <c r="I524" s="151"/>
      <c r="L524" s="370"/>
      <c r="M524" s="374"/>
      <c r="N524" s="375"/>
      <c r="O524" s="375"/>
      <c r="P524" s="375"/>
      <c r="Q524" s="375"/>
      <c r="R524" s="375"/>
      <c r="S524" s="375"/>
      <c r="T524" s="376"/>
      <c r="AT524" s="371" t="s">
        <v>148</v>
      </c>
      <c r="AU524" s="371" t="s">
        <v>84</v>
      </c>
      <c r="AV524" s="369" t="s">
        <v>84</v>
      </c>
      <c r="AW524" s="369" t="s">
        <v>36</v>
      </c>
      <c r="AX524" s="369" t="s">
        <v>74</v>
      </c>
      <c r="AY524" s="371" t="s">
        <v>136</v>
      </c>
    </row>
    <row r="525" spans="1:65" s="377" customFormat="1" x14ac:dyDescent="0.2">
      <c r="B525" s="378"/>
      <c r="C525" s="423"/>
      <c r="D525" s="363" t="s">
        <v>148</v>
      </c>
      <c r="E525" s="379" t="s">
        <v>3</v>
      </c>
      <c r="F525" s="380" t="s">
        <v>152</v>
      </c>
      <c r="H525" s="381">
        <v>5.181</v>
      </c>
      <c r="I525" s="159"/>
      <c r="L525" s="378"/>
      <c r="M525" s="382"/>
      <c r="N525" s="383"/>
      <c r="O525" s="383"/>
      <c r="P525" s="383"/>
      <c r="Q525" s="383"/>
      <c r="R525" s="383"/>
      <c r="S525" s="383"/>
      <c r="T525" s="384"/>
      <c r="AT525" s="379" t="s">
        <v>148</v>
      </c>
      <c r="AU525" s="379" t="s">
        <v>84</v>
      </c>
      <c r="AV525" s="377" t="s">
        <v>144</v>
      </c>
      <c r="AW525" s="377" t="s">
        <v>36</v>
      </c>
      <c r="AX525" s="377" t="s">
        <v>82</v>
      </c>
      <c r="AY525" s="379" t="s">
        <v>136</v>
      </c>
    </row>
    <row r="526" spans="1:65" s="369" customFormat="1" x14ac:dyDescent="0.2">
      <c r="B526" s="370"/>
      <c r="C526" s="422"/>
      <c r="D526" s="363" t="s">
        <v>148</v>
      </c>
      <c r="F526" s="372" t="s">
        <v>632</v>
      </c>
      <c r="H526" s="373">
        <v>5.9580000000000002</v>
      </c>
      <c r="I526" s="151"/>
      <c r="L526" s="370"/>
      <c r="M526" s="374"/>
      <c r="N526" s="375"/>
      <c r="O526" s="375"/>
      <c r="P526" s="375"/>
      <c r="Q526" s="375"/>
      <c r="R526" s="375"/>
      <c r="S526" s="375"/>
      <c r="T526" s="376"/>
      <c r="AT526" s="371" t="s">
        <v>148</v>
      </c>
      <c r="AU526" s="371" t="s">
        <v>84</v>
      </c>
      <c r="AV526" s="369" t="s">
        <v>84</v>
      </c>
      <c r="AW526" s="369" t="s">
        <v>4</v>
      </c>
      <c r="AX526" s="369" t="s">
        <v>82</v>
      </c>
      <c r="AY526" s="371" t="s">
        <v>136</v>
      </c>
    </row>
    <row r="527" spans="1:65" s="274" customFormat="1" ht="16.5" customHeight="1" x14ac:dyDescent="0.2">
      <c r="A527" s="271"/>
      <c r="B527" s="272"/>
      <c r="C527" s="404" t="s">
        <v>633</v>
      </c>
      <c r="D527" s="343" t="s">
        <v>139</v>
      </c>
      <c r="E527" s="344" t="s">
        <v>634</v>
      </c>
      <c r="F527" s="345" t="s">
        <v>635</v>
      </c>
      <c r="G527" s="346" t="s">
        <v>142</v>
      </c>
      <c r="H527" s="347">
        <v>0.89300000000000002</v>
      </c>
      <c r="I527" s="131"/>
      <c r="J527" s="348">
        <f>ROUND(I527*H527,2)</f>
        <v>0</v>
      </c>
      <c r="K527" s="345" t="s">
        <v>143</v>
      </c>
      <c r="L527" s="272"/>
      <c r="M527" s="349" t="s">
        <v>3</v>
      </c>
      <c r="N527" s="350" t="s">
        <v>45</v>
      </c>
      <c r="O527" s="351"/>
      <c r="P527" s="352">
        <f>O527*H527</f>
        <v>0</v>
      </c>
      <c r="Q527" s="352">
        <v>5.8E-4</v>
      </c>
      <c r="R527" s="352">
        <f>Q527*H527</f>
        <v>5.1794000000000005E-4</v>
      </c>
      <c r="S527" s="352">
        <v>0</v>
      </c>
      <c r="T527" s="353">
        <f>S527*H527</f>
        <v>0</v>
      </c>
      <c r="U527" s="271"/>
      <c r="V527" s="271"/>
      <c r="W527" s="271"/>
      <c r="X527" s="271"/>
      <c r="Y527" s="271"/>
      <c r="Z527" s="271"/>
      <c r="AA527" s="271"/>
      <c r="AB527" s="271"/>
      <c r="AC527" s="271"/>
      <c r="AD527" s="271"/>
      <c r="AE527" s="271"/>
      <c r="AR527" s="354" t="s">
        <v>257</v>
      </c>
      <c r="AT527" s="354" t="s">
        <v>139</v>
      </c>
      <c r="AU527" s="354" t="s">
        <v>84</v>
      </c>
      <c r="AY527" s="264" t="s">
        <v>136</v>
      </c>
      <c r="BE527" s="355">
        <f>IF(N527="základní",J527,0)</f>
        <v>0</v>
      </c>
      <c r="BF527" s="355">
        <f>IF(N527="snížená",J527,0)</f>
        <v>0</v>
      </c>
      <c r="BG527" s="355">
        <f>IF(N527="zákl. přenesená",J527,0)</f>
        <v>0</v>
      </c>
      <c r="BH527" s="355">
        <f>IF(N527="sníž. přenesená",J527,0)</f>
        <v>0</v>
      </c>
      <c r="BI527" s="355">
        <f>IF(N527="nulová",J527,0)</f>
        <v>0</v>
      </c>
      <c r="BJ527" s="264" t="s">
        <v>82</v>
      </c>
      <c r="BK527" s="355">
        <f>ROUND(I527*H527,2)</f>
        <v>0</v>
      </c>
      <c r="BL527" s="264" t="s">
        <v>257</v>
      </c>
      <c r="BM527" s="354" t="s">
        <v>636</v>
      </c>
    </row>
    <row r="528" spans="1:65" s="274" customFormat="1" x14ac:dyDescent="0.2">
      <c r="A528" s="271"/>
      <c r="B528" s="272"/>
      <c r="C528" s="408"/>
      <c r="D528" s="356" t="s">
        <v>146</v>
      </c>
      <c r="E528" s="271"/>
      <c r="F528" s="357" t="s">
        <v>637</v>
      </c>
      <c r="G528" s="271"/>
      <c r="H528" s="271"/>
      <c r="I528" s="136"/>
      <c r="J528" s="271"/>
      <c r="K528" s="271"/>
      <c r="L528" s="272"/>
      <c r="M528" s="358"/>
      <c r="N528" s="359"/>
      <c r="O528" s="351"/>
      <c r="P528" s="351"/>
      <c r="Q528" s="351"/>
      <c r="R528" s="351"/>
      <c r="S528" s="351"/>
      <c r="T528" s="360"/>
      <c r="U528" s="271"/>
      <c r="V528" s="271"/>
      <c r="W528" s="271"/>
      <c r="X528" s="271"/>
      <c r="Y528" s="271"/>
      <c r="Z528" s="271"/>
      <c r="AA528" s="271"/>
      <c r="AB528" s="271"/>
      <c r="AC528" s="271"/>
      <c r="AD528" s="271"/>
      <c r="AE528" s="271"/>
      <c r="AT528" s="264" t="s">
        <v>146</v>
      </c>
      <c r="AU528" s="264" t="s">
        <v>84</v>
      </c>
    </row>
    <row r="529" spans="1:65" s="361" customFormat="1" x14ac:dyDescent="0.2">
      <c r="B529" s="362"/>
      <c r="C529" s="421"/>
      <c r="D529" s="363" t="s">
        <v>148</v>
      </c>
      <c r="E529" s="364" t="s">
        <v>3</v>
      </c>
      <c r="F529" s="365" t="s">
        <v>638</v>
      </c>
      <c r="H529" s="364" t="s">
        <v>3</v>
      </c>
      <c r="I529" s="143"/>
      <c r="L529" s="362"/>
      <c r="M529" s="366"/>
      <c r="N529" s="367"/>
      <c r="O529" s="367"/>
      <c r="P529" s="367"/>
      <c r="Q529" s="367"/>
      <c r="R529" s="367"/>
      <c r="S529" s="367"/>
      <c r="T529" s="368"/>
      <c r="AT529" s="364" t="s">
        <v>148</v>
      </c>
      <c r="AU529" s="364" t="s">
        <v>84</v>
      </c>
      <c r="AV529" s="361" t="s">
        <v>82</v>
      </c>
      <c r="AW529" s="361" t="s">
        <v>36</v>
      </c>
      <c r="AX529" s="361" t="s">
        <v>74</v>
      </c>
      <c r="AY529" s="364" t="s">
        <v>136</v>
      </c>
    </row>
    <row r="530" spans="1:65" s="369" customFormat="1" x14ac:dyDescent="0.2">
      <c r="B530" s="370"/>
      <c r="C530" s="422"/>
      <c r="D530" s="363" t="s">
        <v>148</v>
      </c>
      <c r="E530" s="371" t="s">
        <v>3</v>
      </c>
      <c r="F530" s="372" t="s">
        <v>639</v>
      </c>
      <c r="H530" s="373">
        <v>0.89300000000000002</v>
      </c>
      <c r="I530" s="151"/>
      <c r="L530" s="370"/>
      <c r="M530" s="374"/>
      <c r="N530" s="375"/>
      <c r="O530" s="375"/>
      <c r="P530" s="375"/>
      <c r="Q530" s="375"/>
      <c r="R530" s="375"/>
      <c r="S530" s="375"/>
      <c r="T530" s="376"/>
      <c r="AT530" s="371" t="s">
        <v>148</v>
      </c>
      <c r="AU530" s="371" t="s">
        <v>84</v>
      </c>
      <c r="AV530" s="369" t="s">
        <v>84</v>
      </c>
      <c r="AW530" s="369" t="s">
        <v>36</v>
      </c>
      <c r="AX530" s="369" t="s">
        <v>74</v>
      </c>
      <c r="AY530" s="371" t="s">
        <v>136</v>
      </c>
    </row>
    <row r="531" spans="1:65" s="377" customFormat="1" x14ac:dyDescent="0.2">
      <c r="B531" s="378"/>
      <c r="C531" s="423"/>
      <c r="D531" s="363" t="s">
        <v>148</v>
      </c>
      <c r="E531" s="379" t="s">
        <v>3</v>
      </c>
      <c r="F531" s="380" t="s">
        <v>152</v>
      </c>
      <c r="H531" s="381">
        <v>0.89300000000000002</v>
      </c>
      <c r="I531" s="159"/>
      <c r="L531" s="378"/>
      <c r="M531" s="382"/>
      <c r="N531" s="383"/>
      <c r="O531" s="383"/>
      <c r="P531" s="383"/>
      <c r="Q531" s="383"/>
      <c r="R531" s="383"/>
      <c r="S531" s="383"/>
      <c r="T531" s="384"/>
      <c r="AT531" s="379" t="s">
        <v>148</v>
      </c>
      <c r="AU531" s="379" t="s">
        <v>84</v>
      </c>
      <c r="AV531" s="377" t="s">
        <v>144</v>
      </c>
      <c r="AW531" s="377" t="s">
        <v>36</v>
      </c>
      <c r="AX531" s="377" t="s">
        <v>82</v>
      </c>
      <c r="AY531" s="379" t="s">
        <v>136</v>
      </c>
    </row>
    <row r="532" spans="1:65" s="274" customFormat="1" ht="16.5" customHeight="1" x14ac:dyDescent="0.2">
      <c r="A532" s="271"/>
      <c r="B532" s="272"/>
      <c r="C532" s="404" t="s">
        <v>640</v>
      </c>
      <c r="D532" s="343" t="s">
        <v>139</v>
      </c>
      <c r="E532" s="344" t="s">
        <v>641</v>
      </c>
      <c r="F532" s="345" t="s">
        <v>642</v>
      </c>
      <c r="G532" s="346" t="s">
        <v>142</v>
      </c>
      <c r="H532" s="347">
        <v>1.08</v>
      </c>
      <c r="I532" s="131"/>
      <c r="J532" s="348">
        <f>ROUND(I532*H532,2)</f>
        <v>0</v>
      </c>
      <c r="K532" s="345" t="s">
        <v>143</v>
      </c>
      <c r="L532" s="272"/>
      <c r="M532" s="349" t="s">
        <v>3</v>
      </c>
      <c r="N532" s="350" t="s">
        <v>45</v>
      </c>
      <c r="O532" s="351"/>
      <c r="P532" s="352">
        <f>O532*H532</f>
        <v>0</v>
      </c>
      <c r="Q532" s="352">
        <v>5.1999999999999995E-4</v>
      </c>
      <c r="R532" s="352">
        <f>Q532*H532</f>
        <v>5.6159999999999999E-4</v>
      </c>
      <c r="S532" s="352">
        <v>0</v>
      </c>
      <c r="T532" s="353">
        <f>S532*H532</f>
        <v>0</v>
      </c>
      <c r="U532" s="271"/>
      <c r="V532" s="271"/>
      <c r="W532" s="271"/>
      <c r="X532" s="271"/>
      <c r="Y532" s="271"/>
      <c r="Z532" s="271"/>
      <c r="AA532" s="271"/>
      <c r="AB532" s="271"/>
      <c r="AC532" s="271"/>
      <c r="AD532" s="271"/>
      <c r="AE532" s="271"/>
      <c r="AR532" s="354" t="s">
        <v>257</v>
      </c>
      <c r="AT532" s="354" t="s">
        <v>139</v>
      </c>
      <c r="AU532" s="354" t="s">
        <v>84</v>
      </c>
      <c r="AY532" s="264" t="s">
        <v>136</v>
      </c>
      <c r="BE532" s="355">
        <f>IF(N532="základní",J532,0)</f>
        <v>0</v>
      </c>
      <c r="BF532" s="355">
        <f>IF(N532="snížená",J532,0)</f>
        <v>0</v>
      </c>
      <c r="BG532" s="355">
        <f>IF(N532="zákl. přenesená",J532,0)</f>
        <v>0</v>
      </c>
      <c r="BH532" s="355">
        <f>IF(N532="sníž. přenesená",J532,0)</f>
        <v>0</v>
      </c>
      <c r="BI532" s="355">
        <f>IF(N532="nulová",J532,0)</f>
        <v>0</v>
      </c>
      <c r="BJ532" s="264" t="s">
        <v>82</v>
      </c>
      <c r="BK532" s="355">
        <f>ROUND(I532*H532,2)</f>
        <v>0</v>
      </c>
      <c r="BL532" s="264" t="s">
        <v>257</v>
      </c>
      <c r="BM532" s="354" t="s">
        <v>643</v>
      </c>
    </row>
    <row r="533" spans="1:65" s="274" customFormat="1" x14ac:dyDescent="0.2">
      <c r="A533" s="271"/>
      <c r="B533" s="272"/>
      <c r="C533" s="408"/>
      <c r="D533" s="356" t="s">
        <v>146</v>
      </c>
      <c r="E533" s="271"/>
      <c r="F533" s="357" t="s">
        <v>644</v>
      </c>
      <c r="G533" s="271"/>
      <c r="H533" s="271"/>
      <c r="I533" s="136"/>
      <c r="J533" s="271"/>
      <c r="K533" s="271"/>
      <c r="L533" s="272"/>
      <c r="M533" s="358"/>
      <c r="N533" s="359"/>
      <c r="O533" s="351"/>
      <c r="P533" s="351"/>
      <c r="Q533" s="351"/>
      <c r="R533" s="351"/>
      <c r="S533" s="351"/>
      <c r="T533" s="360"/>
      <c r="U533" s="271"/>
      <c r="V533" s="271"/>
      <c r="W533" s="271"/>
      <c r="X533" s="271"/>
      <c r="Y533" s="271"/>
      <c r="Z533" s="271"/>
      <c r="AA533" s="271"/>
      <c r="AB533" s="271"/>
      <c r="AC533" s="271"/>
      <c r="AD533" s="271"/>
      <c r="AE533" s="271"/>
      <c r="AT533" s="264" t="s">
        <v>146</v>
      </c>
      <c r="AU533" s="264" t="s">
        <v>84</v>
      </c>
    </row>
    <row r="534" spans="1:65" s="361" customFormat="1" x14ac:dyDescent="0.2">
      <c r="B534" s="362"/>
      <c r="C534" s="421"/>
      <c r="D534" s="363" t="s">
        <v>148</v>
      </c>
      <c r="E534" s="364" t="s">
        <v>3</v>
      </c>
      <c r="F534" s="365" t="s">
        <v>645</v>
      </c>
      <c r="H534" s="364" t="s">
        <v>3</v>
      </c>
      <c r="I534" s="143"/>
      <c r="L534" s="362"/>
      <c r="M534" s="366"/>
      <c r="N534" s="367"/>
      <c r="O534" s="367"/>
      <c r="P534" s="367"/>
      <c r="Q534" s="367"/>
      <c r="R534" s="367"/>
      <c r="S534" s="367"/>
      <c r="T534" s="368"/>
      <c r="AT534" s="364" t="s">
        <v>148</v>
      </c>
      <c r="AU534" s="364" t="s">
        <v>84</v>
      </c>
      <c r="AV534" s="361" t="s">
        <v>82</v>
      </c>
      <c r="AW534" s="361" t="s">
        <v>36</v>
      </c>
      <c r="AX534" s="361" t="s">
        <v>74</v>
      </c>
      <c r="AY534" s="364" t="s">
        <v>136</v>
      </c>
    </row>
    <row r="535" spans="1:65" s="369" customFormat="1" x14ac:dyDescent="0.2">
      <c r="B535" s="370"/>
      <c r="C535" s="422"/>
      <c r="D535" s="363" t="s">
        <v>148</v>
      </c>
      <c r="E535" s="371" t="s">
        <v>3</v>
      </c>
      <c r="F535" s="372" t="s">
        <v>646</v>
      </c>
      <c r="H535" s="373">
        <v>1.08</v>
      </c>
      <c r="I535" s="151"/>
      <c r="L535" s="370"/>
      <c r="M535" s="374"/>
      <c r="N535" s="375"/>
      <c r="O535" s="375"/>
      <c r="P535" s="375"/>
      <c r="Q535" s="375"/>
      <c r="R535" s="375"/>
      <c r="S535" s="375"/>
      <c r="T535" s="376"/>
      <c r="AT535" s="371" t="s">
        <v>148</v>
      </c>
      <c r="AU535" s="371" t="s">
        <v>84</v>
      </c>
      <c r="AV535" s="369" t="s">
        <v>84</v>
      </c>
      <c r="AW535" s="369" t="s">
        <v>36</v>
      </c>
      <c r="AX535" s="369" t="s">
        <v>74</v>
      </c>
      <c r="AY535" s="371" t="s">
        <v>136</v>
      </c>
    </row>
    <row r="536" spans="1:65" s="377" customFormat="1" x14ac:dyDescent="0.2">
      <c r="B536" s="378"/>
      <c r="C536" s="423"/>
      <c r="D536" s="363" t="s">
        <v>148</v>
      </c>
      <c r="E536" s="379" t="s">
        <v>3</v>
      </c>
      <c r="F536" s="380" t="s">
        <v>152</v>
      </c>
      <c r="H536" s="381">
        <v>1.08</v>
      </c>
      <c r="I536" s="159"/>
      <c r="L536" s="378"/>
      <c r="M536" s="382"/>
      <c r="N536" s="383"/>
      <c r="O536" s="383"/>
      <c r="P536" s="383"/>
      <c r="Q536" s="383"/>
      <c r="R536" s="383"/>
      <c r="S536" s="383"/>
      <c r="T536" s="384"/>
      <c r="AT536" s="379" t="s">
        <v>148</v>
      </c>
      <c r="AU536" s="379" t="s">
        <v>84</v>
      </c>
      <c r="AV536" s="377" t="s">
        <v>144</v>
      </c>
      <c r="AW536" s="377" t="s">
        <v>36</v>
      </c>
      <c r="AX536" s="377" t="s">
        <v>82</v>
      </c>
      <c r="AY536" s="379" t="s">
        <v>136</v>
      </c>
    </row>
    <row r="537" spans="1:65" s="274" customFormat="1" ht="16.5" customHeight="1" x14ac:dyDescent="0.2">
      <c r="A537" s="271"/>
      <c r="B537" s="272"/>
      <c r="C537" s="424" t="s">
        <v>647</v>
      </c>
      <c r="D537" s="386" t="s">
        <v>408</v>
      </c>
      <c r="E537" s="387" t="s">
        <v>648</v>
      </c>
      <c r="F537" s="388" t="s">
        <v>649</v>
      </c>
      <c r="G537" s="389" t="s">
        <v>142</v>
      </c>
      <c r="H537" s="390">
        <v>2.17</v>
      </c>
      <c r="I537" s="169"/>
      <c r="J537" s="391">
        <f>ROUND(I537*H537,2)</f>
        <v>0</v>
      </c>
      <c r="K537" s="388" t="s">
        <v>308</v>
      </c>
      <c r="L537" s="392"/>
      <c r="M537" s="393" t="s">
        <v>3</v>
      </c>
      <c r="N537" s="394" t="s">
        <v>45</v>
      </c>
      <c r="O537" s="351"/>
      <c r="P537" s="352">
        <f>O537*H537</f>
        <v>0</v>
      </c>
      <c r="Q537" s="352">
        <v>1.2E-2</v>
      </c>
      <c r="R537" s="352">
        <f>Q537*H537</f>
        <v>2.6040000000000001E-2</v>
      </c>
      <c r="S537" s="352">
        <v>0</v>
      </c>
      <c r="T537" s="353">
        <f>S537*H537</f>
        <v>0</v>
      </c>
      <c r="U537" s="271"/>
      <c r="V537" s="271"/>
      <c r="W537" s="271"/>
      <c r="X537" s="271"/>
      <c r="Y537" s="271"/>
      <c r="Z537" s="271"/>
      <c r="AA537" s="271"/>
      <c r="AB537" s="271"/>
      <c r="AC537" s="271"/>
      <c r="AD537" s="271"/>
      <c r="AE537" s="271"/>
      <c r="AR537" s="354" t="s">
        <v>363</v>
      </c>
      <c r="AT537" s="354" t="s">
        <v>408</v>
      </c>
      <c r="AU537" s="354" t="s">
        <v>84</v>
      </c>
      <c r="AY537" s="264" t="s">
        <v>136</v>
      </c>
      <c r="BE537" s="355">
        <f>IF(N537="základní",J537,0)</f>
        <v>0</v>
      </c>
      <c r="BF537" s="355">
        <f>IF(N537="snížená",J537,0)</f>
        <v>0</v>
      </c>
      <c r="BG537" s="355">
        <f>IF(N537="zákl. přenesená",J537,0)</f>
        <v>0</v>
      </c>
      <c r="BH537" s="355">
        <f>IF(N537="sníž. přenesená",J537,0)</f>
        <v>0</v>
      </c>
      <c r="BI537" s="355">
        <f>IF(N537="nulová",J537,0)</f>
        <v>0</v>
      </c>
      <c r="BJ537" s="264" t="s">
        <v>82</v>
      </c>
      <c r="BK537" s="355">
        <f>ROUND(I537*H537,2)</f>
        <v>0</v>
      </c>
      <c r="BL537" s="264" t="s">
        <v>257</v>
      </c>
      <c r="BM537" s="354" t="s">
        <v>650</v>
      </c>
    </row>
    <row r="538" spans="1:65" s="361" customFormat="1" x14ac:dyDescent="0.2">
      <c r="B538" s="362"/>
      <c r="C538" s="421"/>
      <c r="D538" s="363" t="s">
        <v>148</v>
      </c>
      <c r="E538" s="364" t="s">
        <v>3</v>
      </c>
      <c r="F538" s="365" t="s">
        <v>638</v>
      </c>
      <c r="H538" s="364" t="s">
        <v>3</v>
      </c>
      <c r="I538" s="143"/>
      <c r="L538" s="362"/>
      <c r="M538" s="366"/>
      <c r="N538" s="367"/>
      <c r="O538" s="367"/>
      <c r="P538" s="367"/>
      <c r="Q538" s="367"/>
      <c r="R538" s="367"/>
      <c r="S538" s="367"/>
      <c r="T538" s="368"/>
      <c r="AT538" s="364" t="s">
        <v>148</v>
      </c>
      <c r="AU538" s="364" t="s">
        <v>84</v>
      </c>
      <c r="AV538" s="361" t="s">
        <v>82</v>
      </c>
      <c r="AW538" s="361" t="s">
        <v>36</v>
      </c>
      <c r="AX538" s="361" t="s">
        <v>74</v>
      </c>
      <c r="AY538" s="364" t="s">
        <v>136</v>
      </c>
    </row>
    <row r="539" spans="1:65" s="369" customFormat="1" x14ac:dyDescent="0.2">
      <c r="B539" s="370"/>
      <c r="C539" s="422"/>
      <c r="D539" s="363" t="s">
        <v>148</v>
      </c>
      <c r="E539" s="371" t="s">
        <v>3</v>
      </c>
      <c r="F539" s="372" t="s">
        <v>639</v>
      </c>
      <c r="H539" s="373">
        <v>0.89300000000000002</v>
      </c>
      <c r="I539" s="151"/>
      <c r="L539" s="370"/>
      <c r="M539" s="374"/>
      <c r="N539" s="375"/>
      <c r="O539" s="375"/>
      <c r="P539" s="375"/>
      <c r="Q539" s="375"/>
      <c r="R539" s="375"/>
      <c r="S539" s="375"/>
      <c r="T539" s="376"/>
      <c r="AT539" s="371" t="s">
        <v>148</v>
      </c>
      <c r="AU539" s="371" t="s">
        <v>84</v>
      </c>
      <c r="AV539" s="369" t="s">
        <v>84</v>
      </c>
      <c r="AW539" s="369" t="s">
        <v>36</v>
      </c>
      <c r="AX539" s="369" t="s">
        <v>74</v>
      </c>
      <c r="AY539" s="371" t="s">
        <v>136</v>
      </c>
    </row>
    <row r="540" spans="1:65" s="361" customFormat="1" x14ac:dyDescent="0.2">
      <c r="B540" s="362"/>
      <c r="C540" s="421"/>
      <c r="D540" s="363" t="s">
        <v>148</v>
      </c>
      <c r="E540" s="364" t="s">
        <v>3</v>
      </c>
      <c r="F540" s="365" t="s">
        <v>645</v>
      </c>
      <c r="H540" s="364" t="s">
        <v>3</v>
      </c>
      <c r="I540" s="143"/>
      <c r="L540" s="362"/>
      <c r="M540" s="366"/>
      <c r="N540" s="367"/>
      <c r="O540" s="367"/>
      <c r="P540" s="367"/>
      <c r="Q540" s="367"/>
      <c r="R540" s="367"/>
      <c r="S540" s="367"/>
      <c r="T540" s="368"/>
      <c r="AT540" s="364" t="s">
        <v>148</v>
      </c>
      <c r="AU540" s="364" t="s">
        <v>84</v>
      </c>
      <c r="AV540" s="361" t="s">
        <v>82</v>
      </c>
      <c r="AW540" s="361" t="s">
        <v>36</v>
      </c>
      <c r="AX540" s="361" t="s">
        <v>74</v>
      </c>
      <c r="AY540" s="364" t="s">
        <v>136</v>
      </c>
    </row>
    <row r="541" spans="1:65" s="369" customFormat="1" x14ac:dyDescent="0.2">
      <c r="B541" s="370"/>
      <c r="C541" s="422"/>
      <c r="D541" s="363" t="s">
        <v>148</v>
      </c>
      <c r="E541" s="371" t="s">
        <v>3</v>
      </c>
      <c r="F541" s="372" t="s">
        <v>646</v>
      </c>
      <c r="H541" s="373">
        <v>1.08</v>
      </c>
      <c r="I541" s="151"/>
      <c r="L541" s="370"/>
      <c r="M541" s="374"/>
      <c r="N541" s="375"/>
      <c r="O541" s="375"/>
      <c r="P541" s="375"/>
      <c r="Q541" s="375"/>
      <c r="R541" s="375"/>
      <c r="S541" s="375"/>
      <c r="T541" s="376"/>
      <c r="AT541" s="371" t="s">
        <v>148</v>
      </c>
      <c r="AU541" s="371" t="s">
        <v>84</v>
      </c>
      <c r="AV541" s="369" t="s">
        <v>84</v>
      </c>
      <c r="AW541" s="369" t="s">
        <v>36</v>
      </c>
      <c r="AX541" s="369" t="s">
        <v>74</v>
      </c>
      <c r="AY541" s="371" t="s">
        <v>136</v>
      </c>
    </row>
    <row r="542" spans="1:65" s="377" customFormat="1" x14ac:dyDescent="0.2">
      <c r="B542" s="378"/>
      <c r="C542" s="423"/>
      <c r="D542" s="363" t="s">
        <v>148</v>
      </c>
      <c r="E542" s="379" t="s">
        <v>3</v>
      </c>
      <c r="F542" s="380" t="s">
        <v>152</v>
      </c>
      <c r="H542" s="381">
        <v>1.9730000000000001</v>
      </c>
      <c r="I542" s="159"/>
      <c r="L542" s="378"/>
      <c r="M542" s="382"/>
      <c r="N542" s="383"/>
      <c r="O542" s="383"/>
      <c r="P542" s="383"/>
      <c r="Q542" s="383"/>
      <c r="R542" s="383"/>
      <c r="S542" s="383"/>
      <c r="T542" s="384"/>
      <c r="AT542" s="379" t="s">
        <v>148</v>
      </c>
      <c r="AU542" s="379" t="s">
        <v>84</v>
      </c>
      <c r="AV542" s="377" t="s">
        <v>144</v>
      </c>
      <c r="AW542" s="377" t="s">
        <v>36</v>
      </c>
      <c r="AX542" s="377" t="s">
        <v>82</v>
      </c>
      <c r="AY542" s="379" t="s">
        <v>136</v>
      </c>
    </row>
    <row r="543" spans="1:65" s="369" customFormat="1" x14ac:dyDescent="0.2">
      <c r="B543" s="370"/>
      <c r="C543" s="422"/>
      <c r="D543" s="363" t="s">
        <v>148</v>
      </c>
      <c r="F543" s="372" t="s">
        <v>651</v>
      </c>
      <c r="H543" s="373">
        <v>2.17</v>
      </c>
      <c r="I543" s="151"/>
      <c r="L543" s="370"/>
      <c r="M543" s="374"/>
      <c r="N543" s="375"/>
      <c r="O543" s="375"/>
      <c r="P543" s="375"/>
      <c r="Q543" s="375"/>
      <c r="R543" s="375"/>
      <c r="S543" s="375"/>
      <c r="T543" s="376"/>
      <c r="AT543" s="371" t="s">
        <v>148</v>
      </c>
      <c r="AU543" s="371" t="s">
        <v>84</v>
      </c>
      <c r="AV543" s="369" t="s">
        <v>84</v>
      </c>
      <c r="AW543" s="369" t="s">
        <v>4</v>
      </c>
      <c r="AX543" s="369" t="s">
        <v>82</v>
      </c>
      <c r="AY543" s="371" t="s">
        <v>136</v>
      </c>
    </row>
    <row r="544" spans="1:65" s="274" customFormat="1" ht="16.5" customHeight="1" x14ac:dyDescent="0.2">
      <c r="A544" s="271"/>
      <c r="B544" s="272"/>
      <c r="C544" s="404" t="s">
        <v>652</v>
      </c>
      <c r="D544" s="343" t="s">
        <v>139</v>
      </c>
      <c r="E544" s="344" t="s">
        <v>653</v>
      </c>
      <c r="F544" s="345" t="s">
        <v>654</v>
      </c>
      <c r="G544" s="346" t="s">
        <v>237</v>
      </c>
      <c r="H544" s="347">
        <v>1.137</v>
      </c>
      <c r="I544" s="131"/>
      <c r="J544" s="348">
        <f>ROUND(I544*H544,2)</f>
        <v>0</v>
      </c>
      <c r="K544" s="345" t="s">
        <v>143</v>
      </c>
      <c r="L544" s="272"/>
      <c r="M544" s="349" t="s">
        <v>3</v>
      </c>
      <c r="N544" s="350" t="s">
        <v>45</v>
      </c>
      <c r="O544" s="351"/>
      <c r="P544" s="352">
        <f>O544*H544</f>
        <v>0</v>
      </c>
      <c r="Q544" s="352">
        <v>2.0000000000000001E-4</v>
      </c>
      <c r="R544" s="352">
        <f>Q544*H544</f>
        <v>2.2740000000000003E-4</v>
      </c>
      <c r="S544" s="352">
        <v>0</v>
      </c>
      <c r="T544" s="353">
        <f>S544*H544</f>
        <v>0</v>
      </c>
      <c r="U544" s="271"/>
      <c r="V544" s="271"/>
      <c r="W544" s="271"/>
      <c r="X544" s="271"/>
      <c r="Y544" s="271"/>
      <c r="Z544" s="271"/>
      <c r="AA544" s="271"/>
      <c r="AB544" s="271"/>
      <c r="AC544" s="271"/>
      <c r="AD544" s="271"/>
      <c r="AE544" s="271"/>
      <c r="AR544" s="354" t="s">
        <v>257</v>
      </c>
      <c r="AT544" s="354" t="s">
        <v>139</v>
      </c>
      <c r="AU544" s="354" t="s">
        <v>84</v>
      </c>
      <c r="AY544" s="264" t="s">
        <v>136</v>
      </c>
      <c r="BE544" s="355">
        <f>IF(N544="základní",J544,0)</f>
        <v>0</v>
      </c>
      <c r="BF544" s="355">
        <f>IF(N544="snížená",J544,0)</f>
        <v>0</v>
      </c>
      <c r="BG544" s="355">
        <f>IF(N544="zákl. přenesená",J544,0)</f>
        <v>0</v>
      </c>
      <c r="BH544" s="355">
        <f>IF(N544="sníž. přenesená",J544,0)</f>
        <v>0</v>
      </c>
      <c r="BI544" s="355">
        <f>IF(N544="nulová",J544,0)</f>
        <v>0</v>
      </c>
      <c r="BJ544" s="264" t="s">
        <v>82</v>
      </c>
      <c r="BK544" s="355">
        <f>ROUND(I544*H544,2)</f>
        <v>0</v>
      </c>
      <c r="BL544" s="264" t="s">
        <v>257</v>
      </c>
      <c r="BM544" s="354" t="s">
        <v>655</v>
      </c>
    </row>
    <row r="545" spans="1:65" s="274" customFormat="1" x14ac:dyDescent="0.2">
      <c r="A545" s="271"/>
      <c r="B545" s="272"/>
      <c r="C545" s="408"/>
      <c r="D545" s="356" t="s">
        <v>146</v>
      </c>
      <c r="E545" s="271"/>
      <c r="F545" s="357" t="s">
        <v>656</v>
      </c>
      <c r="G545" s="271"/>
      <c r="H545" s="271"/>
      <c r="I545" s="136"/>
      <c r="J545" s="271"/>
      <c r="K545" s="271"/>
      <c r="L545" s="272"/>
      <c r="M545" s="358"/>
      <c r="N545" s="359"/>
      <c r="O545" s="351"/>
      <c r="P545" s="351"/>
      <c r="Q545" s="351"/>
      <c r="R545" s="351"/>
      <c r="S545" s="351"/>
      <c r="T545" s="360"/>
      <c r="U545" s="271"/>
      <c r="V545" s="271"/>
      <c r="W545" s="271"/>
      <c r="X545" s="271"/>
      <c r="Y545" s="271"/>
      <c r="Z545" s="271"/>
      <c r="AA545" s="271"/>
      <c r="AB545" s="271"/>
      <c r="AC545" s="271"/>
      <c r="AD545" s="271"/>
      <c r="AE545" s="271"/>
      <c r="AT545" s="264" t="s">
        <v>146</v>
      </c>
      <c r="AU545" s="264" t="s">
        <v>84</v>
      </c>
    </row>
    <row r="546" spans="1:65" s="361" customFormat="1" x14ac:dyDescent="0.2">
      <c r="B546" s="362"/>
      <c r="C546" s="421"/>
      <c r="D546" s="363" t="s">
        <v>148</v>
      </c>
      <c r="E546" s="364" t="s">
        <v>3</v>
      </c>
      <c r="F546" s="365" t="s">
        <v>149</v>
      </c>
      <c r="H546" s="364" t="s">
        <v>3</v>
      </c>
      <c r="I546" s="143"/>
      <c r="L546" s="362"/>
      <c r="M546" s="366"/>
      <c r="N546" s="367"/>
      <c r="O546" s="367"/>
      <c r="P546" s="367"/>
      <c r="Q546" s="367"/>
      <c r="R546" s="367"/>
      <c r="S546" s="367"/>
      <c r="T546" s="368"/>
      <c r="AT546" s="364" t="s">
        <v>148</v>
      </c>
      <c r="AU546" s="364" t="s">
        <v>84</v>
      </c>
      <c r="AV546" s="361" t="s">
        <v>82</v>
      </c>
      <c r="AW546" s="361" t="s">
        <v>36</v>
      </c>
      <c r="AX546" s="361" t="s">
        <v>74</v>
      </c>
      <c r="AY546" s="364" t="s">
        <v>136</v>
      </c>
    </row>
    <row r="547" spans="1:65" s="369" customFormat="1" x14ac:dyDescent="0.2">
      <c r="B547" s="370"/>
      <c r="C547" s="422"/>
      <c r="D547" s="363" t="s">
        <v>148</v>
      </c>
      <c r="E547" s="371" t="s">
        <v>3</v>
      </c>
      <c r="F547" s="372" t="s">
        <v>657</v>
      </c>
      <c r="H547" s="373">
        <v>1.137</v>
      </c>
      <c r="I547" s="151"/>
      <c r="L547" s="370"/>
      <c r="M547" s="374"/>
      <c r="N547" s="375"/>
      <c r="O547" s="375"/>
      <c r="P547" s="375"/>
      <c r="Q547" s="375"/>
      <c r="R547" s="375"/>
      <c r="S547" s="375"/>
      <c r="T547" s="376"/>
      <c r="AT547" s="371" t="s">
        <v>148</v>
      </c>
      <c r="AU547" s="371" t="s">
        <v>84</v>
      </c>
      <c r="AV547" s="369" t="s">
        <v>84</v>
      </c>
      <c r="AW547" s="369" t="s">
        <v>36</v>
      </c>
      <c r="AX547" s="369" t="s">
        <v>74</v>
      </c>
      <c r="AY547" s="371" t="s">
        <v>136</v>
      </c>
    </row>
    <row r="548" spans="1:65" s="377" customFormat="1" x14ac:dyDescent="0.2">
      <c r="B548" s="378"/>
      <c r="C548" s="423"/>
      <c r="D548" s="363" t="s">
        <v>148</v>
      </c>
      <c r="E548" s="379" t="s">
        <v>3</v>
      </c>
      <c r="F548" s="380" t="s">
        <v>152</v>
      </c>
      <c r="H548" s="381">
        <v>1.137</v>
      </c>
      <c r="I548" s="159"/>
      <c r="L548" s="378"/>
      <c r="M548" s="382"/>
      <c r="N548" s="383"/>
      <c r="O548" s="383"/>
      <c r="P548" s="383"/>
      <c r="Q548" s="383"/>
      <c r="R548" s="383"/>
      <c r="S548" s="383"/>
      <c r="T548" s="384"/>
      <c r="AT548" s="379" t="s">
        <v>148</v>
      </c>
      <c r="AU548" s="379" t="s">
        <v>84</v>
      </c>
      <c r="AV548" s="377" t="s">
        <v>144</v>
      </c>
      <c r="AW548" s="377" t="s">
        <v>36</v>
      </c>
      <c r="AX548" s="377" t="s">
        <v>82</v>
      </c>
      <c r="AY548" s="379" t="s">
        <v>136</v>
      </c>
    </row>
    <row r="549" spans="1:65" s="274" customFormat="1" ht="16.5" customHeight="1" x14ac:dyDescent="0.2">
      <c r="A549" s="271"/>
      <c r="B549" s="272"/>
      <c r="C549" s="424" t="s">
        <v>658</v>
      </c>
      <c r="D549" s="386" t="s">
        <v>408</v>
      </c>
      <c r="E549" s="387" t="s">
        <v>659</v>
      </c>
      <c r="F549" s="388" t="s">
        <v>660</v>
      </c>
      <c r="G549" s="389" t="s">
        <v>237</v>
      </c>
      <c r="H549" s="390">
        <v>1.194</v>
      </c>
      <c r="I549" s="169"/>
      <c r="J549" s="391">
        <f>ROUND(I549*H549,2)</f>
        <v>0</v>
      </c>
      <c r="K549" s="388" t="s">
        <v>143</v>
      </c>
      <c r="L549" s="392"/>
      <c r="M549" s="393" t="s">
        <v>3</v>
      </c>
      <c r="N549" s="394" t="s">
        <v>45</v>
      </c>
      <c r="O549" s="351"/>
      <c r="P549" s="352">
        <f>O549*H549</f>
        <v>0</v>
      </c>
      <c r="Q549" s="352">
        <v>8.0000000000000007E-5</v>
      </c>
      <c r="R549" s="352">
        <f>Q549*H549</f>
        <v>9.5520000000000007E-5</v>
      </c>
      <c r="S549" s="352">
        <v>0</v>
      </c>
      <c r="T549" s="353">
        <f>S549*H549</f>
        <v>0</v>
      </c>
      <c r="U549" s="271"/>
      <c r="V549" s="271"/>
      <c r="W549" s="271"/>
      <c r="X549" s="271"/>
      <c r="Y549" s="271"/>
      <c r="Z549" s="271"/>
      <c r="AA549" s="271"/>
      <c r="AB549" s="271"/>
      <c r="AC549" s="271"/>
      <c r="AD549" s="271"/>
      <c r="AE549" s="271"/>
      <c r="AR549" s="354" t="s">
        <v>363</v>
      </c>
      <c r="AT549" s="354" t="s">
        <v>408</v>
      </c>
      <c r="AU549" s="354" t="s">
        <v>84</v>
      </c>
      <c r="AY549" s="264" t="s">
        <v>136</v>
      </c>
      <c r="BE549" s="355">
        <f>IF(N549="základní",J549,0)</f>
        <v>0</v>
      </c>
      <c r="BF549" s="355">
        <f>IF(N549="snížená",J549,0)</f>
        <v>0</v>
      </c>
      <c r="BG549" s="355">
        <f>IF(N549="zákl. přenesená",J549,0)</f>
        <v>0</v>
      </c>
      <c r="BH549" s="355">
        <f>IF(N549="sníž. přenesená",J549,0)</f>
        <v>0</v>
      </c>
      <c r="BI549" s="355">
        <f>IF(N549="nulová",J549,0)</f>
        <v>0</v>
      </c>
      <c r="BJ549" s="264" t="s">
        <v>82</v>
      </c>
      <c r="BK549" s="355">
        <f>ROUND(I549*H549,2)</f>
        <v>0</v>
      </c>
      <c r="BL549" s="264" t="s">
        <v>257</v>
      </c>
      <c r="BM549" s="354" t="s">
        <v>661</v>
      </c>
    </row>
    <row r="550" spans="1:65" s="361" customFormat="1" x14ac:dyDescent="0.2">
      <c r="B550" s="362"/>
      <c r="C550" s="421"/>
      <c r="D550" s="363" t="s">
        <v>148</v>
      </c>
      <c r="E550" s="364" t="s">
        <v>3</v>
      </c>
      <c r="F550" s="365" t="s">
        <v>149</v>
      </c>
      <c r="H550" s="364" t="s">
        <v>3</v>
      </c>
      <c r="I550" s="143"/>
      <c r="L550" s="362"/>
      <c r="M550" s="366"/>
      <c r="N550" s="367"/>
      <c r="O550" s="367"/>
      <c r="P550" s="367"/>
      <c r="Q550" s="367"/>
      <c r="R550" s="367"/>
      <c r="S550" s="367"/>
      <c r="T550" s="368"/>
      <c r="AT550" s="364" t="s">
        <v>148</v>
      </c>
      <c r="AU550" s="364" t="s">
        <v>84</v>
      </c>
      <c r="AV550" s="361" t="s">
        <v>82</v>
      </c>
      <c r="AW550" s="361" t="s">
        <v>36</v>
      </c>
      <c r="AX550" s="361" t="s">
        <v>74</v>
      </c>
      <c r="AY550" s="364" t="s">
        <v>136</v>
      </c>
    </row>
    <row r="551" spans="1:65" s="369" customFormat="1" x14ac:dyDescent="0.2">
      <c r="B551" s="370"/>
      <c r="C551" s="422"/>
      <c r="D551" s="363" t="s">
        <v>148</v>
      </c>
      <c r="E551" s="371" t="s">
        <v>3</v>
      </c>
      <c r="F551" s="372" t="s">
        <v>657</v>
      </c>
      <c r="H551" s="373">
        <v>1.137</v>
      </c>
      <c r="I551" s="151"/>
      <c r="L551" s="370"/>
      <c r="M551" s="374"/>
      <c r="N551" s="375"/>
      <c r="O551" s="375"/>
      <c r="P551" s="375"/>
      <c r="Q551" s="375"/>
      <c r="R551" s="375"/>
      <c r="S551" s="375"/>
      <c r="T551" s="376"/>
      <c r="AT551" s="371" t="s">
        <v>148</v>
      </c>
      <c r="AU551" s="371" t="s">
        <v>84</v>
      </c>
      <c r="AV551" s="369" t="s">
        <v>84</v>
      </c>
      <c r="AW551" s="369" t="s">
        <v>36</v>
      </c>
      <c r="AX551" s="369" t="s">
        <v>74</v>
      </c>
      <c r="AY551" s="371" t="s">
        <v>136</v>
      </c>
    </row>
    <row r="552" spans="1:65" s="377" customFormat="1" x14ac:dyDescent="0.2">
      <c r="B552" s="378"/>
      <c r="C552" s="423"/>
      <c r="D552" s="363" t="s">
        <v>148</v>
      </c>
      <c r="E552" s="379" t="s">
        <v>3</v>
      </c>
      <c r="F552" s="380" t="s">
        <v>152</v>
      </c>
      <c r="H552" s="381">
        <v>1.137</v>
      </c>
      <c r="I552" s="159"/>
      <c r="L552" s="378"/>
      <c r="M552" s="382"/>
      <c r="N552" s="383"/>
      <c r="O552" s="383"/>
      <c r="P552" s="383"/>
      <c r="Q552" s="383"/>
      <c r="R552" s="383"/>
      <c r="S552" s="383"/>
      <c r="T552" s="384"/>
      <c r="AT552" s="379" t="s">
        <v>148</v>
      </c>
      <c r="AU552" s="379" t="s">
        <v>84</v>
      </c>
      <c r="AV552" s="377" t="s">
        <v>144</v>
      </c>
      <c r="AW552" s="377" t="s">
        <v>36</v>
      </c>
      <c r="AX552" s="377" t="s">
        <v>82</v>
      </c>
      <c r="AY552" s="379" t="s">
        <v>136</v>
      </c>
    </row>
    <row r="553" spans="1:65" s="369" customFormat="1" x14ac:dyDescent="0.2">
      <c r="B553" s="370"/>
      <c r="C553" s="422"/>
      <c r="D553" s="363" t="s">
        <v>148</v>
      </c>
      <c r="F553" s="372" t="s">
        <v>662</v>
      </c>
      <c r="H553" s="373">
        <v>1.194</v>
      </c>
      <c r="I553" s="151"/>
      <c r="L553" s="370"/>
      <c r="M553" s="374"/>
      <c r="N553" s="375"/>
      <c r="O553" s="375"/>
      <c r="P553" s="375"/>
      <c r="Q553" s="375"/>
      <c r="R553" s="375"/>
      <c r="S553" s="375"/>
      <c r="T553" s="376"/>
      <c r="AT553" s="371" t="s">
        <v>148</v>
      </c>
      <c r="AU553" s="371" t="s">
        <v>84</v>
      </c>
      <c r="AV553" s="369" t="s">
        <v>84</v>
      </c>
      <c r="AW553" s="369" t="s">
        <v>4</v>
      </c>
      <c r="AX553" s="369" t="s">
        <v>82</v>
      </c>
      <c r="AY553" s="371" t="s">
        <v>136</v>
      </c>
    </row>
    <row r="554" spans="1:65" s="274" customFormat="1" ht="16.5" customHeight="1" x14ac:dyDescent="0.2">
      <c r="A554" s="271"/>
      <c r="B554" s="272"/>
      <c r="C554" s="404" t="s">
        <v>663</v>
      </c>
      <c r="D554" s="343" t="s">
        <v>139</v>
      </c>
      <c r="E554" s="344" t="s">
        <v>664</v>
      </c>
      <c r="F554" s="345" t="s">
        <v>665</v>
      </c>
      <c r="G554" s="346" t="s">
        <v>237</v>
      </c>
      <c r="H554" s="347">
        <v>4.1749999999999998</v>
      </c>
      <c r="I554" s="131"/>
      <c r="J554" s="348">
        <f>ROUND(I554*H554,2)</f>
        <v>0</v>
      </c>
      <c r="K554" s="345" t="s">
        <v>143</v>
      </c>
      <c r="L554" s="272"/>
      <c r="M554" s="349" t="s">
        <v>3</v>
      </c>
      <c r="N554" s="350" t="s">
        <v>45</v>
      </c>
      <c r="O554" s="351"/>
      <c r="P554" s="352">
        <f>O554*H554</f>
        <v>0</v>
      </c>
      <c r="Q554" s="352">
        <v>1.8000000000000001E-4</v>
      </c>
      <c r="R554" s="352">
        <f>Q554*H554</f>
        <v>7.515E-4</v>
      </c>
      <c r="S554" s="352">
        <v>0</v>
      </c>
      <c r="T554" s="353">
        <f>S554*H554</f>
        <v>0</v>
      </c>
      <c r="U554" s="271"/>
      <c r="V554" s="271"/>
      <c r="W554" s="271"/>
      <c r="X554" s="271"/>
      <c r="Y554" s="271"/>
      <c r="Z554" s="271"/>
      <c r="AA554" s="271"/>
      <c r="AB554" s="271"/>
      <c r="AC554" s="271"/>
      <c r="AD554" s="271"/>
      <c r="AE554" s="271"/>
      <c r="AR554" s="354" t="s">
        <v>257</v>
      </c>
      <c r="AT554" s="354" t="s">
        <v>139</v>
      </c>
      <c r="AU554" s="354" t="s">
        <v>84</v>
      </c>
      <c r="AY554" s="264" t="s">
        <v>136</v>
      </c>
      <c r="BE554" s="355">
        <f>IF(N554="základní",J554,0)</f>
        <v>0</v>
      </c>
      <c r="BF554" s="355">
        <f>IF(N554="snížená",J554,0)</f>
        <v>0</v>
      </c>
      <c r="BG554" s="355">
        <f>IF(N554="zákl. přenesená",J554,0)</f>
        <v>0</v>
      </c>
      <c r="BH554" s="355">
        <f>IF(N554="sníž. přenesená",J554,0)</f>
        <v>0</v>
      </c>
      <c r="BI554" s="355">
        <f>IF(N554="nulová",J554,0)</f>
        <v>0</v>
      </c>
      <c r="BJ554" s="264" t="s">
        <v>82</v>
      </c>
      <c r="BK554" s="355">
        <f>ROUND(I554*H554,2)</f>
        <v>0</v>
      </c>
      <c r="BL554" s="264" t="s">
        <v>257</v>
      </c>
      <c r="BM554" s="354" t="s">
        <v>666</v>
      </c>
    </row>
    <row r="555" spans="1:65" s="274" customFormat="1" x14ac:dyDescent="0.2">
      <c r="A555" s="271"/>
      <c r="B555" s="272"/>
      <c r="C555" s="408"/>
      <c r="D555" s="356" t="s">
        <v>146</v>
      </c>
      <c r="E555" s="271"/>
      <c r="F555" s="357" t="s">
        <v>667</v>
      </c>
      <c r="G555" s="271"/>
      <c r="H555" s="271"/>
      <c r="I555" s="136"/>
      <c r="J555" s="271"/>
      <c r="K555" s="271"/>
      <c r="L555" s="272"/>
      <c r="M555" s="358"/>
      <c r="N555" s="359"/>
      <c r="O555" s="351"/>
      <c r="P555" s="351"/>
      <c r="Q555" s="351"/>
      <c r="R555" s="351"/>
      <c r="S555" s="351"/>
      <c r="T555" s="360"/>
      <c r="U555" s="271"/>
      <c r="V555" s="271"/>
      <c r="W555" s="271"/>
      <c r="X555" s="271"/>
      <c r="Y555" s="271"/>
      <c r="Z555" s="271"/>
      <c r="AA555" s="271"/>
      <c r="AB555" s="271"/>
      <c r="AC555" s="271"/>
      <c r="AD555" s="271"/>
      <c r="AE555" s="271"/>
      <c r="AT555" s="264" t="s">
        <v>146</v>
      </c>
      <c r="AU555" s="264" t="s">
        <v>84</v>
      </c>
    </row>
    <row r="556" spans="1:65" s="361" customFormat="1" x14ac:dyDescent="0.2">
      <c r="B556" s="362"/>
      <c r="C556" s="421"/>
      <c r="D556" s="363" t="s">
        <v>148</v>
      </c>
      <c r="E556" s="364" t="s">
        <v>3</v>
      </c>
      <c r="F556" s="365" t="s">
        <v>149</v>
      </c>
      <c r="H556" s="364" t="s">
        <v>3</v>
      </c>
      <c r="I556" s="143"/>
      <c r="L556" s="362"/>
      <c r="M556" s="366"/>
      <c r="N556" s="367"/>
      <c r="O556" s="367"/>
      <c r="P556" s="367"/>
      <c r="Q556" s="367"/>
      <c r="R556" s="367"/>
      <c r="S556" s="367"/>
      <c r="T556" s="368"/>
      <c r="AT556" s="364" t="s">
        <v>148</v>
      </c>
      <c r="AU556" s="364" t="s">
        <v>84</v>
      </c>
      <c r="AV556" s="361" t="s">
        <v>82</v>
      </c>
      <c r="AW556" s="361" t="s">
        <v>36</v>
      </c>
      <c r="AX556" s="361" t="s">
        <v>74</v>
      </c>
      <c r="AY556" s="364" t="s">
        <v>136</v>
      </c>
    </row>
    <row r="557" spans="1:65" s="369" customFormat="1" x14ac:dyDescent="0.2">
      <c r="B557" s="370"/>
      <c r="C557" s="422"/>
      <c r="D557" s="363" t="s">
        <v>148</v>
      </c>
      <c r="E557" s="371" t="s">
        <v>3</v>
      </c>
      <c r="F557" s="372" t="s">
        <v>668</v>
      </c>
      <c r="H557" s="373">
        <v>4.8650000000000002</v>
      </c>
      <c r="I557" s="151"/>
      <c r="L557" s="370"/>
      <c r="M557" s="374"/>
      <c r="N557" s="375"/>
      <c r="O557" s="375"/>
      <c r="P557" s="375"/>
      <c r="Q557" s="375"/>
      <c r="R557" s="375"/>
      <c r="S557" s="375"/>
      <c r="T557" s="376"/>
      <c r="AT557" s="371" t="s">
        <v>148</v>
      </c>
      <c r="AU557" s="371" t="s">
        <v>84</v>
      </c>
      <c r="AV557" s="369" t="s">
        <v>84</v>
      </c>
      <c r="AW557" s="369" t="s">
        <v>36</v>
      </c>
      <c r="AX557" s="369" t="s">
        <v>74</v>
      </c>
      <c r="AY557" s="371" t="s">
        <v>136</v>
      </c>
    </row>
    <row r="558" spans="1:65" s="369" customFormat="1" x14ac:dyDescent="0.2">
      <c r="B558" s="370"/>
      <c r="C558" s="422"/>
      <c r="D558" s="363" t="s">
        <v>148</v>
      </c>
      <c r="E558" s="371" t="s">
        <v>3</v>
      </c>
      <c r="F558" s="372" t="s">
        <v>669</v>
      </c>
      <c r="H558" s="373">
        <v>-0.69</v>
      </c>
      <c r="I558" s="151"/>
      <c r="L558" s="370"/>
      <c r="M558" s="374"/>
      <c r="N558" s="375"/>
      <c r="O558" s="375"/>
      <c r="P558" s="375"/>
      <c r="Q558" s="375"/>
      <c r="R558" s="375"/>
      <c r="S558" s="375"/>
      <c r="T558" s="376"/>
      <c r="AT558" s="371" t="s">
        <v>148</v>
      </c>
      <c r="AU558" s="371" t="s">
        <v>84</v>
      </c>
      <c r="AV558" s="369" t="s">
        <v>84</v>
      </c>
      <c r="AW558" s="369" t="s">
        <v>36</v>
      </c>
      <c r="AX558" s="369" t="s">
        <v>74</v>
      </c>
      <c r="AY558" s="371" t="s">
        <v>136</v>
      </c>
    </row>
    <row r="559" spans="1:65" s="377" customFormat="1" x14ac:dyDescent="0.2">
      <c r="B559" s="378"/>
      <c r="C559" s="423"/>
      <c r="D559" s="363" t="s">
        <v>148</v>
      </c>
      <c r="E559" s="379" t="s">
        <v>3</v>
      </c>
      <c r="F559" s="380" t="s">
        <v>152</v>
      </c>
      <c r="H559" s="381">
        <v>4.1750000000000007</v>
      </c>
      <c r="I559" s="159"/>
      <c r="L559" s="378"/>
      <c r="M559" s="382"/>
      <c r="N559" s="383"/>
      <c r="O559" s="383"/>
      <c r="P559" s="383"/>
      <c r="Q559" s="383"/>
      <c r="R559" s="383"/>
      <c r="S559" s="383"/>
      <c r="T559" s="384"/>
      <c r="AT559" s="379" t="s">
        <v>148</v>
      </c>
      <c r="AU559" s="379" t="s">
        <v>84</v>
      </c>
      <c r="AV559" s="377" t="s">
        <v>144</v>
      </c>
      <c r="AW559" s="377" t="s">
        <v>36</v>
      </c>
      <c r="AX559" s="377" t="s">
        <v>82</v>
      </c>
      <c r="AY559" s="379" t="s">
        <v>136</v>
      </c>
    </row>
    <row r="560" spans="1:65" s="274" customFormat="1" ht="16.5" customHeight="1" x14ac:dyDescent="0.2">
      <c r="A560" s="271"/>
      <c r="B560" s="272"/>
      <c r="C560" s="424" t="s">
        <v>670</v>
      </c>
      <c r="D560" s="386" t="s">
        <v>408</v>
      </c>
      <c r="E560" s="387" t="s">
        <v>659</v>
      </c>
      <c r="F560" s="388" t="s">
        <v>660</v>
      </c>
      <c r="G560" s="389" t="s">
        <v>237</v>
      </c>
      <c r="H560" s="390">
        <v>4.3840000000000003</v>
      </c>
      <c r="I560" s="169"/>
      <c r="J560" s="391">
        <f>ROUND(I560*H560,2)</f>
        <v>0</v>
      </c>
      <c r="K560" s="388" t="s">
        <v>143</v>
      </c>
      <c r="L560" s="392"/>
      <c r="M560" s="393" t="s">
        <v>3</v>
      </c>
      <c r="N560" s="394" t="s">
        <v>45</v>
      </c>
      <c r="O560" s="351"/>
      <c r="P560" s="352">
        <f>O560*H560</f>
        <v>0</v>
      </c>
      <c r="Q560" s="352">
        <v>8.0000000000000007E-5</v>
      </c>
      <c r="R560" s="352">
        <f>Q560*H560</f>
        <v>3.5072000000000006E-4</v>
      </c>
      <c r="S560" s="352">
        <v>0</v>
      </c>
      <c r="T560" s="353">
        <f>S560*H560</f>
        <v>0</v>
      </c>
      <c r="U560" s="271"/>
      <c r="V560" s="271"/>
      <c r="W560" s="271"/>
      <c r="X560" s="271"/>
      <c r="Y560" s="271"/>
      <c r="Z560" s="271"/>
      <c r="AA560" s="271"/>
      <c r="AB560" s="271"/>
      <c r="AC560" s="271"/>
      <c r="AD560" s="271"/>
      <c r="AE560" s="271"/>
      <c r="AR560" s="354" t="s">
        <v>363</v>
      </c>
      <c r="AT560" s="354" t="s">
        <v>408</v>
      </c>
      <c r="AU560" s="354" t="s">
        <v>84</v>
      </c>
      <c r="AY560" s="264" t="s">
        <v>136</v>
      </c>
      <c r="BE560" s="355">
        <f>IF(N560="základní",J560,0)</f>
        <v>0</v>
      </c>
      <c r="BF560" s="355">
        <f>IF(N560="snížená",J560,0)</f>
        <v>0</v>
      </c>
      <c r="BG560" s="355">
        <f>IF(N560="zákl. přenesená",J560,0)</f>
        <v>0</v>
      </c>
      <c r="BH560" s="355">
        <f>IF(N560="sníž. přenesená",J560,0)</f>
        <v>0</v>
      </c>
      <c r="BI560" s="355">
        <f>IF(N560="nulová",J560,0)</f>
        <v>0</v>
      </c>
      <c r="BJ560" s="264" t="s">
        <v>82</v>
      </c>
      <c r="BK560" s="355">
        <f>ROUND(I560*H560,2)</f>
        <v>0</v>
      </c>
      <c r="BL560" s="264" t="s">
        <v>257</v>
      </c>
      <c r="BM560" s="354" t="s">
        <v>671</v>
      </c>
    </row>
    <row r="561" spans="1:65" s="361" customFormat="1" x14ac:dyDescent="0.2">
      <c r="B561" s="362"/>
      <c r="C561" s="421"/>
      <c r="D561" s="363" t="s">
        <v>148</v>
      </c>
      <c r="E561" s="364" t="s">
        <v>3</v>
      </c>
      <c r="F561" s="365" t="s">
        <v>149</v>
      </c>
      <c r="H561" s="364" t="s">
        <v>3</v>
      </c>
      <c r="I561" s="143"/>
      <c r="L561" s="362"/>
      <c r="M561" s="366"/>
      <c r="N561" s="367"/>
      <c r="O561" s="367"/>
      <c r="P561" s="367"/>
      <c r="Q561" s="367"/>
      <c r="R561" s="367"/>
      <c r="S561" s="367"/>
      <c r="T561" s="368"/>
      <c r="AT561" s="364" t="s">
        <v>148</v>
      </c>
      <c r="AU561" s="364" t="s">
        <v>84</v>
      </c>
      <c r="AV561" s="361" t="s">
        <v>82</v>
      </c>
      <c r="AW561" s="361" t="s">
        <v>36</v>
      </c>
      <c r="AX561" s="361" t="s">
        <v>74</v>
      </c>
      <c r="AY561" s="364" t="s">
        <v>136</v>
      </c>
    </row>
    <row r="562" spans="1:65" s="369" customFormat="1" x14ac:dyDescent="0.2">
      <c r="B562" s="370"/>
      <c r="C562" s="422"/>
      <c r="D562" s="363" t="s">
        <v>148</v>
      </c>
      <c r="E562" s="371" t="s">
        <v>3</v>
      </c>
      <c r="F562" s="372" t="s">
        <v>668</v>
      </c>
      <c r="H562" s="373">
        <v>4.8650000000000002</v>
      </c>
      <c r="I562" s="151"/>
      <c r="L562" s="370"/>
      <c r="M562" s="374"/>
      <c r="N562" s="375"/>
      <c r="O562" s="375"/>
      <c r="P562" s="375"/>
      <c r="Q562" s="375"/>
      <c r="R562" s="375"/>
      <c r="S562" s="375"/>
      <c r="T562" s="376"/>
      <c r="AT562" s="371" t="s">
        <v>148</v>
      </c>
      <c r="AU562" s="371" t="s">
        <v>84</v>
      </c>
      <c r="AV562" s="369" t="s">
        <v>84</v>
      </c>
      <c r="AW562" s="369" t="s">
        <v>36</v>
      </c>
      <c r="AX562" s="369" t="s">
        <v>74</v>
      </c>
      <c r="AY562" s="371" t="s">
        <v>136</v>
      </c>
    </row>
    <row r="563" spans="1:65" s="369" customFormat="1" x14ac:dyDescent="0.2">
      <c r="B563" s="370"/>
      <c r="C563" s="422"/>
      <c r="D563" s="363" t="s">
        <v>148</v>
      </c>
      <c r="E563" s="371" t="s">
        <v>3</v>
      </c>
      <c r="F563" s="372" t="s">
        <v>669</v>
      </c>
      <c r="H563" s="373">
        <v>-0.69</v>
      </c>
      <c r="I563" s="151"/>
      <c r="L563" s="370"/>
      <c r="M563" s="374"/>
      <c r="N563" s="375"/>
      <c r="O563" s="375"/>
      <c r="P563" s="375"/>
      <c r="Q563" s="375"/>
      <c r="R563" s="375"/>
      <c r="S563" s="375"/>
      <c r="T563" s="376"/>
      <c r="AT563" s="371" t="s">
        <v>148</v>
      </c>
      <c r="AU563" s="371" t="s">
        <v>84</v>
      </c>
      <c r="AV563" s="369" t="s">
        <v>84</v>
      </c>
      <c r="AW563" s="369" t="s">
        <v>36</v>
      </c>
      <c r="AX563" s="369" t="s">
        <v>74</v>
      </c>
      <c r="AY563" s="371" t="s">
        <v>136</v>
      </c>
    </row>
    <row r="564" spans="1:65" s="377" customFormat="1" x14ac:dyDescent="0.2">
      <c r="B564" s="378"/>
      <c r="C564" s="423"/>
      <c r="D564" s="363" t="s">
        <v>148</v>
      </c>
      <c r="E564" s="379" t="s">
        <v>3</v>
      </c>
      <c r="F564" s="380" t="s">
        <v>152</v>
      </c>
      <c r="H564" s="381">
        <v>4.1750000000000007</v>
      </c>
      <c r="I564" s="159"/>
      <c r="L564" s="378"/>
      <c r="M564" s="382"/>
      <c r="N564" s="383"/>
      <c r="O564" s="383"/>
      <c r="P564" s="383"/>
      <c r="Q564" s="383"/>
      <c r="R564" s="383"/>
      <c r="S564" s="383"/>
      <c r="T564" s="384"/>
      <c r="AT564" s="379" t="s">
        <v>148</v>
      </c>
      <c r="AU564" s="379" t="s">
        <v>84</v>
      </c>
      <c r="AV564" s="377" t="s">
        <v>144</v>
      </c>
      <c r="AW564" s="377" t="s">
        <v>36</v>
      </c>
      <c r="AX564" s="377" t="s">
        <v>82</v>
      </c>
      <c r="AY564" s="379" t="s">
        <v>136</v>
      </c>
    </row>
    <row r="565" spans="1:65" s="369" customFormat="1" x14ac:dyDescent="0.2">
      <c r="B565" s="370"/>
      <c r="C565" s="422"/>
      <c r="D565" s="363" t="s">
        <v>148</v>
      </c>
      <c r="F565" s="372" t="s">
        <v>672</v>
      </c>
      <c r="H565" s="373">
        <v>4.3840000000000003</v>
      </c>
      <c r="I565" s="151"/>
      <c r="L565" s="370"/>
      <c r="M565" s="374"/>
      <c r="N565" s="375"/>
      <c r="O565" s="375"/>
      <c r="P565" s="375"/>
      <c r="Q565" s="375"/>
      <c r="R565" s="375"/>
      <c r="S565" s="375"/>
      <c r="T565" s="376"/>
      <c r="AT565" s="371" t="s">
        <v>148</v>
      </c>
      <c r="AU565" s="371" t="s">
        <v>84</v>
      </c>
      <c r="AV565" s="369" t="s">
        <v>84</v>
      </c>
      <c r="AW565" s="369" t="s">
        <v>4</v>
      </c>
      <c r="AX565" s="369" t="s">
        <v>82</v>
      </c>
      <c r="AY565" s="371" t="s">
        <v>136</v>
      </c>
    </row>
    <row r="566" spans="1:65" s="274" customFormat="1" ht="24.2" customHeight="1" x14ac:dyDescent="0.2">
      <c r="A566" s="271"/>
      <c r="B566" s="272"/>
      <c r="C566" s="404" t="s">
        <v>673</v>
      </c>
      <c r="D566" s="343" t="s">
        <v>139</v>
      </c>
      <c r="E566" s="344" t="s">
        <v>674</v>
      </c>
      <c r="F566" s="345" t="s">
        <v>675</v>
      </c>
      <c r="G566" s="346" t="s">
        <v>274</v>
      </c>
      <c r="H566" s="347">
        <v>0.193</v>
      </c>
      <c r="I566" s="131"/>
      <c r="J566" s="348">
        <f>ROUND(I566*H566,2)</f>
        <v>0</v>
      </c>
      <c r="K566" s="345" t="s">
        <v>143</v>
      </c>
      <c r="L566" s="272"/>
      <c r="M566" s="349" t="s">
        <v>3</v>
      </c>
      <c r="N566" s="350" t="s">
        <v>45</v>
      </c>
      <c r="O566" s="351"/>
      <c r="P566" s="352">
        <f>O566*H566</f>
        <v>0</v>
      </c>
      <c r="Q566" s="352">
        <v>0</v>
      </c>
      <c r="R566" s="352">
        <f>Q566*H566</f>
        <v>0</v>
      </c>
      <c r="S566" s="352">
        <v>0</v>
      </c>
      <c r="T566" s="353">
        <f>S566*H566</f>
        <v>0</v>
      </c>
      <c r="U566" s="271"/>
      <c r="V566" s="271"/>
      <c r="W566" s="271"/>
      <c r="X566" s="271"/>
      <c r="Y566" s="271"/>
      <c r="Z566" s="271"/>
      <c r="AA566" s="271"/>
      <c r="AB566" s="271"/>
      <c r="AC566" s="271"/>
      <c r="AD566" s="271"/>
      <c r="AE566" s="271"/>
      <c r="AR566" s="354" t="s">
        <v>257</v>
      </c>
      <c r="AT566" s="354" t="s">
        <v>139</v>
      </c>
      <c r="AU566" s="354" t="s">
        <v>84</v>
      </c>
      <c r="AY566" s="264" t="s">
        <v>136</v>
      </c>
      <c r="BE566" s="355">
        <f>IF(N566="základní",J566,0)</f>
        <v>0</v>
      </c>
      <c r="BF566" s="355">
        <f>IF(N566="snížená",J566,0)</f>
        <v>0</v>
      </c>
      <c r="BG566" s="355">
        <f>IF(N566="zákl. přenesená",J566,0)</f>
        <v>0</v>
      </c>
      <c r="BH566" s="355">
        <f>IF(N566="sníž. přenesená",J566,0)</f>
        <v>0</v>
      </c>
      <c r="BI566" s="355">
        <f>IF(N566="nulová",J566,0)</f>
        <v>0</v>
      </c>
      <c r="BJ566" s="264" t="s">
        <v>82</v>
      </c>
      <c r="BK566" s="355">
        <f>ROUND(I566*H566,2)</f>
        <v>0</v>
      </c>
      <c r="BL566" s="264" t="s">
        <v>257</v>
      </c>
      <c r="BM566" s="354" t="s">
        <v>676</v>
      </c>
    </row>
    <row r="567" spans="1:65" s="274" customFormat="1" x14ac:dyDescent="0.2">
      <c r="A567" s="271"/>
      <c r="B567" s="272"/>
      <c r="C567" s="408"/>
      <c r="D567" s="356" t="s">
        <v>146</v>
      </c>
      <c r="E567" s="271"/>
      <c r="F567" s="357" t="s">
        <v>677</v>
      </c>
      <c r="G567" s="271"/>
      <c r="H567" s="271"/>
      <c r="I567" s="136"/>
      <c r="J567" s="271"/>
      <c r="K567" s="271"/>
      <c r="L567" s="272"/>
      <c r="M567" s="358"/>
      <c r="N567" s="359"/>
      <c r="O567" s="351"/>
      <c r="P567" s="351"/>
      <c r="Q567" s="351"/>
      <c r="R567" s="351"/>
      <c r="S567" s="351"/>
      <c r="T567" s="360"/>
      <c r="U567" s="271"/>
      <c r="V567" s="271"/>
      <c r="W567" s="271"/>
      <c r="X567" s="271"/>
      <c r="Y567" s="271"/>
      <c r="Z567" s="271"/>
      <c r="AA567" s="271"/>
      <c r="AB567" s="271"/>
      <c r="AC567" s="271"/>
      <c r="AD567" s="271"/>
      <c r="AE567" s="271"/>
      <c r="AT567" s="264" t="s">
        <v>146</v>
      </c>
      <c r="AU567" s="264" t="s">
        <v>84</v>
      </c>
    </row>
    <row r="568" spans="1:65" s="330" customFormat="1" ht="22.9" customHeight="1" x14ac:dyDescent="0.2">
      <c r="B568" s="331"/>
      <c r="C568" s="420"/>
      <c r="D568" s="332" t="s">
        <v>73</v>
      </c>
      <c r="E568" s="341" t="s">
        <v>678</v>
      </c>
      <c r="F568" s="341" t="s">
        <v>679</v>
      </c>
      <c r="I568" s="122"/>
      <c r="J568" s="342">
        <f>BK568</f>
        <v>0</v>
      </c>
      <c r="L568" s="331"/>
      <c r="M568" s="335"/>
      <c r="N568" s="336"/>
      <c r="O568" s="336"/>
      <c r="P568" s="337">
        <f>SUM(P569:P590)</f>
        <v>0</v>
      </c>
      <c r="Q568" s="336"/>
      <c r="R568" s="337">
        <f>SUM(R569:R590)</f>
        <v>2.0400000000000001E-3</v>
      </c>
      <c r="S568" s="336"/>
      <c r="T568" s="338">
        <f>SUM(T569:T590)</f>
        <v>0</v>
      </c>
      <c r="AR568" s="332" t="s">
        <v>84</v>
      </c>
      <c r="AT568" s="339" t="s">
        <v>73</v>
      </c>
      <c r="AU568" s="339" t="s">
        <v>82</v>
      </c>
      <c r="AY568" s="332" t="s">
        <v>136</v>
      </c>
      <c r="BK568" s="340">
        <f>SUM(BK569:BK590)</f>
        <v>0</v>
      </c>
    </row>
    <row r="569" spans="1:65" s="274" customFormat="1" ht="24.2" customHeight="1" x14ac:dyDescent="0.2">
      <c r="A569" s="271"/>
      <c r="B569" s="272"/>
      <c r="C569" s="404" t="s">
        <v>680</v>
      </c>
      <c r="D569" s="343" t="s">
        <v>139</v>
      </c>
      <c r="E569" s="344" t="s">
        <v>681</v>
      </c>
      <c r="F569" s="345" t="s">
        <v>682</v>
      </c>
      <c r="G569" s="346" t="s">
        <v>142</v>
      </c>
      <c r="H569" s="347">
        <v>6</v>
      </c>
      <c r="I569" s="131"/>
      <c r="J569" s="348">
        <f>ROUND(I569*H569,2)</f>
        <v>0</v>
      </c>
      <c r="K569" s="345" t="s">
        <v>143</v>
      </c>
      <c r="L569" s="272"/>
      <c r="M569" s="349" t="s">
        <v>3</v>
      </c>
      <c r="N569" s="350" t="s">
        <v>45</v>
      </c>
      <c r="O569" s="351"/>
      <c r="P569" s="352">
        <f>O569*H569</f>
        <v>0</v>
      </c>
      <c r="Q569" s="352">
        <v>8.0000000000000007E-5</v>
      </c>
      <c r="R569" s="352">
        <f>Q569*H569</f>
        <v>4.8000000000000007E-4</v>
      </c>
      <c r="S569" s="352">
        <v>0</v>
      </c>
      <c r="T569" s="353">
        <f>S569*H569</f>
        <v>0</v>
      </c>
      <c r="U569" s="271"/>
      <c r="V569" s="271"/>
      <c r="W569" s="271"/>
      <c r="X569" s="271"/>
      <c r="Y569" s="271"/>
      <c r="Z569" s="271"/>
      <c r="AA569" s="271"/>
      <c r="AB569" s="271"/>
      <c r="AC569" s="271"/>
      <c r="AD569" s="271"/>
      <c r="AE569" s="271"/>
      <c r="AR569" s="354" t="s">
        <v>257</v>
      </c>
      <c r="AT569" s="354" t="s">
        <v>139</v>
      </c>
      <c r="AU569" s="354" t="s">
        <v>84</v>
      </c>
      <c r="AY569" s="264" t="s">
        <v>136</v>
      </c>
      <c r="BE569" s="355">
        <f>IF(N569="základní",J569,0)</f>
        <v>0</v>
      </c>
      <c r="BF569" s="355">
        <f>IF(N569="snížená",J569,0)</f>
        <v>0</v>
      </c>
      <c r="BG569" s="355">
        <f>IF(N569="zákl. přenesená",J569,0)</f>
        <v>0</v>
      </c>
      <c r="BH569" s="355">
        <f>IF(N569="sníž. přenesená",J569,0)</f>
        <v>0</v>
      </c>
      <c r="BI569" s="355">
        <f>IF(N569="nulová",J569,0)</f>
        <v>0</v>
      </c>
      <c r="BJ569" s="264" t="s">
        <v>82</v>
      </c>
      <c r="BK569" s="355">
        <f>ROUND(I569*H569,2)</f>
        <v>0</v>
      </c>
      <c r="BL569" s="264" t="s">
        <v>257</v>
      </c>
      <c r="BM569" s="354" t="s">
        <v>683</v>
      </c>
    </row>
    <row r="570" spans="1:65" s="274" customFormat="1" x14ac:dyDescent="0.2">
      <c r="A570" s="271"/>
      <c r="B570" s="272"/>
      <c r="C570" s="408"/>
      <c r="D570" s="356" t="s">
        <v>146</v>
      </c>
      <c r="E570" s="271"/>
      <c r="F570" s="357" t="s">
        <v>684</v>
      </c>
      <c r="G570" s="271"/>
      <c r="H570" s="271"/>
      <c r="I570" s="136"/>
      <c r="J570" s="271"/>
      <c r="K570" s="271"/>
      <c r="L570" s="272"/>
      <c r="M570" s="358"/>
      <c r="N570" s="359"/>
      <c r="O570" s="351"/>
      <c r="P570" s="351"/>
      <c r="Q570" s="351"/>
      <c r="R570" s="351"/>
      <c r="S570" s="351"/>
      <c r="T570" s="360"/>
      <c r="U570" s="271"/>
      <c r="V570" s="271"/>
      <c r="W570" s="271"/>
      <c r="X570" s="271"/>
      <c r="Y570" s="271"/>
      <c r="Z570" s="271"/>
      <c r="AA570" s="271"/>
      <c r="AB570" s="271"/>
      <c r="AC570" s="271"/>
      <c r="AD570" s="271"/>
      <c r="AE570" s="271"/>
      <c r="AT570" s="264" t="s">
        <v>146</v>
      </c>
      <c r="AU570" s="264" t="s">
        <v>84</v>
      </c>
    </row>
    <row r="571" spans="1:65" s="361" customFormat="1" x14ac:dyDescent="0.2">
      <c r="B571" s="362"/>
      <c r="C571" s="421"/>
      <c r="D571" s="363" t="s">
        <v>148</v>
      </c>
      <c r="E571" s="364" t="s">
        <v>3</v>
      </c>
      <c r="F571" s="365" t="s">
        <v>685</v>
      </c>
      <c r="H571" s="364" t="s">
        <v>3</v>
      </c>
      <c r="I571" s="143"/>
      <c r="L571" s="362"/>
      <c r="M571" s="366"/>
      <c r="N571" s="367"/>
      <c r="O571" s="367"/>
      <c r="P571" s="367"/>
      <c r="Q571" s="367"/>
      <c r="R571" s="367"/>
      <c r="S571" s="367"/>
      <c r="T571" s="368"/>
      <c r="AT571" s="364" t="s">
        <v>148</v>
      </c>
      <c r="AU571" s="364" t="s">
        <v>84</v>
      </c>
      <c r="AV571" s="361" t="s">
        <v>82</v>
      </c>
      <c r="AW571" s="361" t="s">
        <v>36</v>
      </c>
      <c r="AX571" s="361" t="s">
        <v>74</v>
      </c>
      <c r="AY571" s="364" t="s">
        <v>136</v>
      </c>
    </row>
    <row r="572" spans="1:65" s="369" customFormat="1" x14ac:dyDescent="0.2">
      <c r="B572" s="370"/>
      <c r="C572" s="422"/>
      <c r="D572" s="363" t="s">
        <v>148</v>
      </c>
      <c r="E572" s="371" t="s">
        <v>3</v>
      </c>
      <c r="F572" s="372" t="s">
        <v>84</v>
      </c>
      <c r="H572" s="373">
        <v>2</v>
      </c>
      <c r="I572" s="151"/>
      <c r="L572" s="370"/>
      <c r="M572" s="374"/>
      <c r="N572" s="375"/>
      <c r="O572" s="375"/>
      <c r="P572" s="375"/>
      <c r="Q572" s="375"/>
      <c r="R572" s="375"/>
      <c r="S572" s="375"/>
      <c r="T572" s="376"/>
      <c r="AT572" s="371" t="s">
        <v>148</v>
      </c>
      <c r="AU572" s="371" t="s">
        <v>84</v>
      </c>
      <c r="AV572" s="369" t="s">
        <v>84</v>
      </c>
      <c r="AW572" s="369" t="s">
        <v>36</v>
      </c>
      <c r="AX572" s="369" t="s">
        <v>74</v>
      </c>
      <c r="AY572" s="371" t="s">
        <v>136</v>
      </c>
    </row>
    <row r="573" spans="1:65" s="361" customFormat="1" x14ac:dyDescent="0.2">
      <c r="B573" s="362"/>
      <c r="C573" s="421"/>
      <c r="D573" s="363" t="s">
        <v>148</v>
      </c>
      <c r="E573" s="364" t="s">
        <v>3</v>
      </c>
      <c r="F573" s="365" t="s">
        <v>686</v>
      </c>
      <c r="H573" s="364" t="s">
        <v>3</v>
      </c>
      <c r="I573" s="143"/>
      <c r="L573" s="362"/>
      <c r="M573" s="366"/>
      <c r="N573" s="367"/>
      <c r="O573" s="367"/>
      <c r="P573" s="367"/>
      <c r="Q573" s="367"/>
      <c r="R573" s="367"/>
      <c r="S573" s="367"/>
      <c r="T573" s="368"/>
      <c r="AT573" s="364" t="s">
        <v>148</v>
      </c>
      <c r="AU573" s="364" t="s">
        <v>84</v>
      </c>
      <c r="AV573" s="361" t="s">
        <v>82</v>
      </c>
      <c r="AW573" s="361" t="s">
        <v>36</v>
      </c>
      <c r="AX573" s="361" t="s">
        <v>74</v>
      </c>
      <c r="AY573" s="364" t="s">
        <v>136</v>
      </c>
    </row>
    <row r="574" spans="1:65" s="369" customFormat="1" x14ac:dyDescent="0.2">
      <c r="B574" s="370"/>
      <c r="C574" s="422"/>
      <c r="D574" s="363" t="s">
        <v>148</v>
      </c>
      <c r="E574" s="371" t="s">
        <v>3</v>
      </c>
      <c r="F574" s="372" t="s">
        <v>687</v>
      </c>
      <c r="H574" s="373">
        <v>4</v>
      </c>
      <c r="I574" s="151"/>
      <c r="L574" s="370"/>
      <c r="M574" s="374"/>
      <c r="N574" s="375"/>
      <c r="O574" s="375"/>
      <c r="P574" s="375"/>
      <c r="Q574" s="375"/>
      <c r="R574" s="375"/>
      <c r="S574" s="375"/>
      <c r="T574" s="376"/>
      <c r="AT574" s="371" t="s">
        <v>148</v>
      </c>
      <c r="AU574" s="371" t="s">
        <v>84</v>
      </c>
      <c r="AV574" s="369" t="s">
        <v>84</v>
      </c>
      <c r="AW574" s="369" t="s">
        <v>36</v>
      </c>
      <c r="AX574" s="369" t="s">
        <v>74</v>
      </c>
      <c r="AY574" s="371" t="s">
        <v>136</v>
      </c>
    </row>
    <row r="575" spans="1:65" s="377" customFormat="1" x14ac:dyDescent="0.2">
      <c r="B575" s="378"/>
      <c r="C575" s="423"/>
      <c r="D575" s="363" t="s">
        <v>148</v>
      </c>
      <c r="E575" s="379" t="s">
        <v>3</v>
      </c>
      <c r="F575" s="380" t="s">
        <v>152</v>
      </c>
      <c r="H575" s="381">
        <v>6</v>
      </c>
      <c r="I575" s="159"/>
      <c r="L575" s="378"/>
      <c r="M575" s="382"/>
      <c r="N575" s="383"/>
      <c r="O575" s="383"/>
      <c r="P575" s="383"/>
      <c r="Q575" s="383"/>
      <c r="R575" s="383"/>
      <c r="S575" s="383"/>
      <c r="T575" s="384"/>
      <c r="AT575" s="379" t="s">
        <v>148</v>
      </c>
      <c r="AU575" s="379" t="s">
        <v>84</v>
      </c>
      <c r="AV575" s="377" t="s">
        <v>144</v>
      </c>
      <c r="AW575" s="377" t="s">
        <v>36</v>
      </c>
      <c r="AX575" s="377" t="s">
        <v>82</v>
      </c>
      <c r="AY575" s="379" t="s">
        <v>136</v>
      </c>
    </row>
    <row r="576" spans="1:65" s="274" customFormat="1" ht="16.5" customHeight="1" x14ac:dyDescent="0.2">
      <c r="A576" s="271"/>
      <c r="B576" s="272"/>
      <c r="C576" s="404" t="s">
        <v>688</v>
      </c>
      <c r="D576" s="343" t="s">
        <v>139</v>
      </c>
      <c r="E576" s="344" t="s">
        <v>689</v>
      </c>
      <c r="F576" s="345" t="s">
        <v>690</v>
      </c>
      <c r="G576" s="346" t="s">
        <v>142</v>
      </c>
      <c r="H576" s="347">
        <v>6</v>
      </c>
      <c r="I576" s="131"/>
      <c r="J576" s="348">
        <f>ROUND(I576*H576,2)</f>
        <v>0</v>
      </c>
      <c r="K576" s="345" t="s">
        <v>143</v>
      </c>
      <c r="L576" s="272"/>
      <c r="M576" s="349" t="s">
        <v>3</v>
      </c>
      <c r="N576" s="350" t="s">
        <v>45</v>
      </c>
      <c r="O576" s="351"/>
      <c r="P576" s="352">
        <f>O576*H576</f>
        <v>0</v>
      </c>
      <c r="Q576" s="352">
        <v>1.3999999999999999E-4</v>
      </c>
      <c r="R576" s="352">
        <f>Q576*H576</f>
        <v>8.3999999999999993E-4</v>
      </c>
      <c r="S576" s="352">
        <v>0</v>
      </c>
      <c r="T576" s="353">
        <f>S576*H576</f>
        <v>0</v>
      </c>
      <c r="U576" s="271"/>
      <c r="V576" s="271"/>
      <c r="W576" s="271"/>
      <c r="X576" s="271"/>
      <c r="Y576" s="271"/>
      <c r="Z576" s="271"/>
      <c r="AA576" s="271"/>
      <c r="AB576" s="271"/>
      <c r="AC576" s="271"/>
      <c r="AD576" s="271"/>
      <c r="AE576" s="271"/>
      <c r="AR576" s="354" t="s">
        <v>257</v>
      </c>
      <c r="AT576" s="354" t="s">
        <v>139</v>
      </c>
      <c r="AU576" s="354" t="s">
        <v>84</v>
      </c>
      <c r="AY576" s="264" t="s">
        <v>136</v>
      </c>
      <c r="BE576" s="355">
        <f>IF(N576="základní",J576,0)</f>
        <v>0</v>
      </c>
      <c r="BF576" s="355">
        <f>IF(N576="snížená",J576,0)</f>
        <v>0</v>
      </c>
      <c r="BG576" s="355">
        <f>IF(N576="zákl. přenesená",J576,0)</f>
        <v>0</v>
      </c>
      <c r="BH576" s="355">
        <f>IF(N576="sníž. přenesená",J576,0)</f>
        <v>0</v>
      </c>
      <c r="BI576" s="355">
        <f>IF(N576="nulová",J576,0)</f>
        <v>0</v>
      </c>
      <c r="BJ576" s="264" t="s">
        <v>82</v>
      </c>
      <c r="BK576" s="355">
        <f>ROUND(I576*H576,2)</f>
        <v>0</v>
      </c>
      <c r="BL576" s="264" t="s">
        <v>257</v>
      </c>
      <c r="BM576" s="354" t="s">
        <v>691</v>
      </c>
    </row>
    <row r="577" spans="1:65" s="274" customFormat="1" x14ac:dyDescent="0.2">
      <c r="A577" s="271"/>
      <c r="B577" s="272"/>
      <c r="C577" s="408"/>
      <c r="D577" s="356" t="s">
        <v>146</v>
      </c>
      <c r="E577" s="271"/>
      <c r="F577" s="357" t="s">
        <v>692</v>
      </c>
      <c r="G577" s="271"/>
      <c r="H577" s="271"/>
      <c r="I577" s="136"/>
      <c r="J577" s="271"/>
      <c r="K577" s="271"/>
      <c r="L577" s="272"/>
      <c r="M577" s="358"/>
      <c r="N577" s="359"/>
      <c r="O577" s="351"/>
      <c r="P577" s="351"/>
      <c r="Q577" s="351"/>
      <c r="R577" s="351"/>
      <c r="S577" s="351"/>
      <c r="T577" s="360"/>
      <c r="U577" s="271"/>
      <c r="V577" s="271"/>
      <c r="W577" s="271"/>
      <c r="X577" s="271"/>
      <c r="Y577" s="271"/>
      <c r="Z577" s="271"/>
      <c r="AA577" s="271"/>
      <c r="AB577" s="271"/>
      <c r="AC577" s="271"/>
      <c r="AD577" s="271"/>
      <c r="AE577" s="271"/>
      <c r="AT577" s="264" t="s">
        <v>146</v>
      </c>
      <c r="AU577" s="264" t="s">
        <v>84</v>
      </c>
    </row>
    <row r="578" spans="1:65" s="361" customFormat="1" x14ac:dyDescent="0.2">
      <c r="B578" s="362"/>
      <c r="C578" s="421"/>
      <c r="D578" s="363" t="s">
        <v>148</v>
      </c>
      <c r="E578" s="364" t="s">
        <v>3</v>
      </c>
      <c r="F578" s="365" t="s">
        <v>685</v>
      </c>
      <c r="H578" s="364" t="s">
        <v>3</v>
      </c>
      <c r="I578" s="143"/>
      <c r="L578" s="362"/>
      <c r="M578" s="366"/>
      <c r="N578" s="367"/>
      <c r="O578" s="367"/>
      <c r="P578" s="367"/>
      <c r="Q578" s="367"/>
      <c r="R578" s="367"/>
      <c r="S578" s="367"/>
      <c r="T578" s="368"/>
      <c r="AT578" s="364" t="s">
        <v>148</v>
      </c>
      <c r="AU578" s="364" t="s">
        <v>84</v>
      </c>
      <c r="AV578" s="361" t="s">
        <v>82</v>
      </c>
      <c r="AW578" s="361" t="s">
        <v>36</v>
      </c>
      <c r="AX578" s="361" t="s">
        <v>74</v>
      </c>
      <c r="AY578" s="364" t="s">
        <v>136</v>
      </c>
    </row>
    <row r="579" spans="1:65" s="369" customFormat="1" x14ac:dyDescent="0.2">
      <c r="B579" s="370"/>
      <c r="C579" s="422"/>
      <c r="D579" s="363" t="s">
        <v>148</v>
      </c>
      <c r="E579" s="371" t="s">
        <v>3</v>
      </c>
      <c r="F579" s="372" t="s">
        <v>84</v>
      </c>
      <c r="H579" s="373">
        <v>2</v>
      </c>
      <c r="I579" s="151"/>
      <c r="L579" s="370"/>
      <c r="M579" s="374"/>
      <c r="N579" s="375"/>
      <c r="O579" s="375"/>
      <c r="P579" s="375"/>
      <c r="Q579" s="375"/>
      <c r="R579" s="375"/>
      <c r="S579" s="375"/>
      <c r="T579" s="376"/>
      <c r="AT579" s="371" t="s">
        <v>148</v>
      </c>
      <c r="AU579" s="371" t="s">
        <v>84</v>
      </c>
      <c r="AV579" s="369" t="s">
        <v>84</v>
      </c>
      <c r="AW579" s="369" t="s">
        <v>36</v>
      </c>
      <c r="AX579" s="369" t="s">
        <v>74</v>
      </c>
      <c r="AY579" s="371" t="s">
        <v>136</v>
      </c>
    </row>
    <row r="580" spans="1:65" s="361" customFormat="1" x14ac:dyDescent="0.2">
      <c r="B580" s="362"/>
      <c r="C580" s="421"/>
      <c r="D580" s="363" t="s">
        <v>148</v>
      </c>
      <c r="E580" s="364" t="s">
        <v>3</v>
      </c>
      <c r="F580" s="365" t="s">
        <v>686</v>
      </c>
      <c r="H580" s="364" t="s">
        <v>3</v>
      </c>
      <c r="I580" s="143"/>
      <c r="L580" s="362"/>
      <c r="M580" s="366"/>
      <c r="N580" s="367"/>
      <c r="O580" s="367"/>
      <c r="P580" s="367"/>
      <c r="Q580" s="367"/>
      <c r="R580" s="367"/>
      <c r="S580" s="367"/>
      <c r="T580" s="368"/>
      <c r="AT580" s="364" t="s">
        <v>148</v>
      </c>
      <c r="AU580" s="364" t="s">
        <v>84</v>
      </c>
      <c r="AV580" s="361" t="s">
        <v>82</v>
      </c>
      <c r="AW580" s="361" t="s">
        <v>36</v>
      </c>
      <c r="AX580" s="361" t="s">
        <v>74</v>
      </c>
      <c r="AY580" s="364" t="s">
        <v>136</v>
      </c>
    </row>
    <row r="581" spans="1:65" s="369" customFormat="1" x14ac:dyDescent="0.2">
      <c r="B581" s="370"/>
      <c r="C581" s="422"/>
      <c r="D581" s="363" t="s">
        <v>148</v>
      </c>
      <c r="E581" s="371" t="s">
        <v>3</v>
      </c>
      <c r="F581" s="372" t="s">
        <v>687</v>
      </c>
      <c r="H581" s="373">
        <v>4</v>
      </c>
      <c r="I581" s="151"/>
      <c r="L581" s="370"/>
      <c r="M581" s="374"/>
      <c r="N581" s="375"/>
      <c r="O581" s="375"/>
      <c r="P581" s="375"/>
      <c r="Q581" s="375"/>
      <c r="R581" s="375"/>
      <c r="S581" s="375"/>
      <c r="T581" s="376"/>
      <c r="AT581" s="371" t="s">
        <v>148</v>
      </c>
      <c r="AU581" s="371" t="s">
        <v>84</v>
      </c>
      <c r="AV581" s="369" t="s">
        <v>84</v>
      </c>
      <c r="AW581" s="369" t="s">
        <v>36</v>
      </c>
      <c r="AX581" s="369" t="s">
        <v>74</v>
      </c>
      <c r="AY581" s="371" t="s">
        <v>136</v>
      </c>
    </row>
    <row r="582" spans="1:65" s="377" customFormat="1" x14ac:dyDescent="0.2">
      <c r="B582" s="378"/>
      <c r="C582" s="423"/>
      <c r="D582" s="363" t="s">
        <v>148</v>
      </c>
      <c r="E582" s="379" t="s">
        <v>3</v>
      </c>
      <c r="F582" s="380" t="s">
        <v>152</v>
      </c>
      <c r="H582" s="381">
        <v>6</v>
      </c>
      <c r="I582" s="159"/>
      <c r="L582" s="378"/>
      <c r="M582" s="382"/>
      <c r="N582" s="383"/>
      <c r="O582" s="383"/>
      <c r="P582" s="383"/>
      <c r="Q582" s="383"/>
      <c r="R582" s="383"/>
      <c r="S582" s="383"/>
      <c r="T582" s="384"/>
      <c r="AT582" s="379" t="s">
        <v>148</v>
      </c>
      <c r="AU582" s="379" t="s">
        <v>84</v>
      </c>
      <c r="AV582" s="377" t="s">
        <v>144</v>
      </c>
      <c r="AW582" s="377" t="s">
        <v>36</v>
      </c>
      <c r="AX582" s="377" t="s">
        <v>82</v>
      </c>
      <c r="AY582" s="379" t="s">
        <v>136</v>
      </c>
    </row>
    <row r="583" spans="1:65" s="274" customFormat="1" ht="16.5" customHeight="1" x14ac:dyDescent="0.2">
      <c r="A583" s="271"/>
      <c r="B583" s="272"/>
      <c r="C583" s="404" t="s">
        <v>693</v>
      </c>
      <c r="D583" s="343" t="s">
        <v>139</v>
      </c>
      <c r="E583" s="344" t="s">
        <v>694</v>
      </c>
      <c r="F583" s="345" t="s">
        <v>695</v>
      </c>
      <c r="G583" s="346" t="s">
        <v>142</v>
      </c>
      <c r="H583" s="347">
        <v>6</v>
      </c>
      <c r="I583" s="131"/>
      <c r="J583" s="348">
        <f>ROUND(I583*H583,2)</f>
        <v>0</v>
      </c>
      <c r="K583" s="345" t="s">
        <v>143</v>
      </c>
      <c r="L583" s="272"/>
      <c r="M583" s="349" t="s">
        <v>3</v>
      </c>
      <c r="N583" s="350" t="s">
        <v>45</v>
      </c>
      <c r="O583" s="351"/>
      <c r="P583" s="352">
        <f>O583*H583</f>
        <v>0</v>
      </c>
      <c r="Q583" s="352">
        <v>1.2E-4</v>
      </c>
      <c r="R583" s="352">
        <f>Q583*H583</f>
        <v>7.2000000000000005E-4</v>
      </c>
      <c r="S583" s="352">
        <v>0</v>
      </c>
      <c r="T583" s="353">
        <f>S583*H583</f>
        <v>0</v>
      </c>
      <c r="U583" s="271"/>
      <c r="V583" s="271"/>
      <c r="W583" s="271"/>
      <c r="X583" s="271"/>
      <c r="Y583" s="271"/>
      <c r="Z583" s="271"/>
      <c r="AA583" s="271"/>
      <c r="AB583" s="271"/>
      <c r="AC583" s="271"/>
      <c r="AD583" s="271"/>
      <c r="AE583" s="271"/>
      <c r="AR583" s="354" t="s">
        <v>257</v>
      </c>
      <c r="AT583" s="354" t="s">
        <v>139</v>
      </c>
      <c r="AU583" s="354" t="s">
        <v>84</v>
      </c>
      <c r="AY583" s="264" t="s">
        <v>136</v>
      </c>
      <c r="BE583" s="355">
        <f>IF(N583="základní",J583,0)</f>
        <v>0</v>
      </c>
      <c r="BF583" s="355">
        <f>IF(N583="snížená",J583,0)</f>
        <v>0</v>
      </c>
      <c r="BG583" s="355">
        <f>IF(N583="zákl. přenesená",J583,0)</f>
        <v>0</v>
      </c>
      <c r="BH583" s="355">
        <f>IF(N583="sníž. přenesená",J583,0)</f>
        <v>0</v>
      </c>
      <c r="BI583" s="355">
        <f>IF(N583="nulová",J583,0)</f>
        <v>0</v>
      </c>
      <c r="BJ583" s="264" t="s">
        <v>82</v>
      </c>
      <c r="BK583" s="355">
        <f>ROUND(I583*H583,2)</f>
        <v>0</v>
      </c>
      <c r="BL583" s="264" t="s">
        <v>257</v>
      </c>
      <c r="BM583" s="354" t="s">
        <v>696</v>
      </c>
    </row>
    <row r="584" spans="1:65" s="274" customFormat="1" x14ac:dyDescent="0.2">
      <c r="A584" s="271"/>
      <c r="B584" s="272"/>
      <c r="C584" s="408"/>
      <c r="D584" s="356" t="s">
        <v>146</v>
      </c>
      <c r="E584" s="271"/>
      <c r="F584" s="357" t="s">
        <v>697</v>
      </c>
      <c r="G584" s="271"/>
      <c r="H584" s="271"/>
      <c r="I584" s="136"/>
      <c r="J584" s="271"/>
      <c r="K584" s="271"/>
      <c r="L584" s="272"/>
      <c r="M584" s="358"/>
      <c r="N584" s="359"/>
      <c r="O584" s="351"/>
      <c r="P584" s="351"/>
      <c r="Q584" s="351"/>
      <c r="R584" s="351"/>
      <c r="S584" s="351"/>
      <c r="T584" s="360"/>
      <c r="U584" s="271"/>
      <c r="V584" s="271"/>
      <c r="W584" s="271"/>
      <c r="X584" s="271"/>
      <c r="Y584" s="271"/>
      <c r="Z584" s="271"/>
      <c r="AA584" s="271"/>
      <c r="AB584" s="271"/>
      <c r="AC584" s="271"/>
      <c r="AD584" s="271"/>
      <c r="AE584" s="271"/>
      <c r="AT584" s="264" t="s">
        <v>146</v>
      </c>
      <c r="AU584" s="264" t="s">
        <v>84</v>
      </c>
    </row>
    <row r="585" spans="1:65" s="274" customFormat="1" ht="19.5" x14ac:dyDescent="0.2">
      <c r="A585" s="271"/>
      <c r="B585" s="272"/>
      <c r="C585" s="408"/>
      <c r="D585" s="363" t="s">
        <v>341</v>
      </c>
      <c r="E585" s="271"/>
      <c r="F585" s="385" t="s">
        <v>698</v>
      </c>
      <c r="G585" s="271"/>
      <c r="H585" s="271"/>
      <c r="I585" s="136"/>
      <c r="J585" s="271"/>
      <c r="K585" s="271"/>
      <c r="L585" s="272"/>
      <c r="M585" s="358"/>
      <c r="N585" s="359"/>
      <c r="O585" s="351"/>
      <c r="P585" s="351"/>
      <c r="Q585" s="351"/>
      <c r="R585" s="351"/>
      <c r="S585" s="351"/>
      <c r="T585" s="360"/>
      <c r="U585" s="271"/>
      <c r="V585" s="271"/>
      <c r="W585" s="271"/>
      <c r="X585" s="271"/>
      <c r="Y585" s="271"/>
      <c r="Z585" s="271"/>
      <c r="AA585" s="271"/>
      <c r="AB585" s="271"/>
      <c r="AC585" s="271"/>
      <c r="AD585" s="271"/>
      <c r="AE585" s="271"/>
      <c r="AT585" s="264" t="s">
        <v>341</v>
      </c>
      <c r="AU585" s="264" t="s">
        <v>84</v>
      </c>
    </row>
    <row r="586" spans="1:65" s="361" customFormat="1" x14ac:dyDescent="0.2">
      <c r="B586" s="362"/>
      <c r="C586" s="421"/>
      <c r="D586" s="363" t="s">
        <v>148</v>
      </c>
      <c r="E586" s="364" t="s">
        <v>3</v>
      </c>
      <c r="F586" s="365" t="s">
        <v>685</v>
      </c>
      <c r="H586" s="364" t="s">
        <v>3</v>
      </c>
      <c r="I586" s="143"/>
      <c r="L586" s="362"/>
      <c r="M586" s="366"/>
      <c r="N586" s="367"/>
      <c r="O586" s="367"/>
      <c r="P586" s="367"/>
      <c r="Q586" s="367"/>
      <c r="R586" s="367"/>
      <c r="S586" s="367"/>
      <c r="T586" s="368"/>
      <c r="AT586" s="364" t="s">
        <v>148</v>
      </c>
      <c r="AU586" s="364" t="s">
        <v>84</v>
      </c>
      <c r="AV586" s="361" t="s">
        <v>82</v>
      </c>
      <c r="AW586" s="361" t="s">
        <v>36</v>
      </c>
      <c r="AX586" s="361" t="s">
        <v>74</v>
      </c>
      <c r="AY586" s="364" t="s">
        <v>136</v>
      </c>
    </row>
    <row r="587" spans="1:65" s="369" customFormat="1" x14ac:dyDescent="0.2">
      <c r="B587" s="370"/>
      <c r="C587" s="422"/>
      <c r="D587" s="363" t="s">
        <v>148</v>
      </c>
      <c r="E587" s="371" t="s">
        <v>3</v>
      </c>
      <c r="F587" s="372" t="s">
        <v>84</v>
      </c>
      <c r="H587" s="373">
        <v>2</v>
      </c>
      <c r="I587" s="151"/>
      <c r="L587" s="370"/>
      <c r="M587" s="374"/>
      <c r="N587" s="375"/>
      <c r="O587" s="375"/>
      <c r="P587" s="375"/>
      <c r="Q587" s="375"/>
      <c r="R587" s="375"/>
      <c r="S587" s="375"/>
      <c r="T587" s="376"/>
      <c r="AT587" s="371" t="s">
        <v>148</v>
      </c>
      <c r="AU587" s="371" t="s">
        <v>84</v>
      </c>
      <c r="AV587" s="369" t="s">
        <v>84</v>
      </c>
      <c r="AW587" s="369" t="s">
        <v>36</v>
      </c>
      <c r="AX587" s="369" t="s">
        <v>74</v>
      </c>
      <c r="AY587" s="371" t="s">
        <v>136</v>
      </c>
    </row>
    <row r="588" spans="1:65" s="361" customFormat="1" x14ac:dyDescent="0.2">
      <c r="B588" s="362"/>
      <c r="C588" s="421"/>
      <c r="D588" s="363" t="s">
        <v>148</v>
      </c>
      <c r="E588" s="364" t="s">
        <v>3</v>
      </c>
      <c r="F588" s="365" t="s">
        <v>686</v>
      </c>
      <c r="H588" s="364" t="s">
        <v>3</v>
      </c>
      <c r="I588" s="143"/>
      <c r="L588" s="362"/>
      <c r="M588" s="366"/>
      <c r="N588" s="367"/>
      <c r="O588" s="367"/>
      <c r="P588" s="367"/>
      <c r="Q588" s="367"/>
      <c r="R588" s="367"/>
      <c r="S588" s="367"/>
      <c r="T588" s="368"/>
      <c r="AT588" s="364" t="s">
        <v>148</v>
      </c>
      <c r="AU588" s="364" t="s">
        <v>84</v>
      </c>
      <c r="AV588" s="361" t="s">
        <v>82</v>
      </c>
      <c r="AW588" s="361" t="s">
        <v>36</v>
      </c>
      <c r="AX588" s="361" t="s">
        <v>74</v>
      </c>
      <c r="AY588" s="364" t="s">
        <v>136</v>
      </c>
    </row>
    <row r="589" spans="1:65" s="369" customFormat="1" x14ac:dyDescent="0.2">
      <c r="B589" s="370"/>
      <c r="C589" s="422"/>
      <c r="D589" s="363" t="s">
        <v>148</v>
      </c>
      <c r="E589" s="371" t="s">
        <v>3</v>
      </c>
      <c r="F589" s="372" t="s">
        <v>687</v>
      </c>
      <c r="H589" s="373">
        <v>4</v>
      </c>
      <c r="I589" s="151"/>
      <c r="L589" s="370"/>
      <c r="M589" s="374"/>
      <c r="N589" s="375"/>
      <c r="O589" s="375"/>
      <c r="P589" s="375"/>
      <c r="Q589" s="375"/>
      <c r="R589" s="375"/>
      <c r="S589" s="375"/>
      <c r="T589" s="376"/>
      <c r="AT589" s="371" t="s">
        <v>148</v>
      </c>
      <c r="AU589" s="371" t="s">
        <v>84</v>
      </c>
      <c r="AV589" s="369" t="s">
        <v>84</v>
      </c>
      <c r="AW589" s="369" t="s">
        <v>36</v>
      </c>
      <c r="AX589" s="369" t="s">
        <v>74</v>
      </c>
      <c r="AY589" s="371" t="s">
        <v>136</v>
      </c>
    </row>
    <row r="590" spans="1:65" s="377" customFormat="1" x14ac:dyDescent="0.2">
      <c r="B590" s="378"/>
      <c r="C590" s="423"/>
      <c r="D590" s="363" t="s">
        <v>148</v>
      </c>
      <c r="E590" s="379" t="s">
        <v>3</v>
      </c>
      <c r="F590" s="380" t="s">
        <v>152</v>
      </c>
      <c r="H590" s="381">
        <v>6</v>
      </c>
      <c r="I590" s="159"/>
      <c r="L590" s="378"/>
      <c r="M590" s="382"/>
      <c r="N590" s="383"/>
      <c r="O590" s="383"/>
      <c r="P590" s="383"/>
      <c r="Q590" s="383"/>
      <c r="R590" s="383"/>
      <c r="S590" s="383"/>
      <c r="T590" s="384"/>
      <c r="AT590" s="379" t="s">
        <v>148</v>
      </c>
      <c r="AU590" s="379" t="s">
        <v>84</v>
      </c>
      <c r="AV590" s="377" t="s">
        <v>144</v>
      </c>
      <c r="AW590" s="377" t="s">
        <v>36</v>
      </c>
      <c r="AX590" s="377" t="s">
        <v>82</v>
      </c>
      <c r="AY590" s="379" t="s">
        <v>136</v>
      </c>
    </row>
    <row r="591" spans="1:65" s="330" customFormat="1" ht="22.9" customHeight="1" x14ac:dyDescent="0.2">
      <c r="B591" s="331"/>
      <c r="C591" s="420"/>
      <c r="D591" s="332" t="s">
        <v>73</v>
      </c>
      <c r="E591" s="341" t="s">
        <v>699</v>
      </c>
      <c r="F591" s="341" t="s">
        <v>700</v>
      </c>
      <c r="I591" s="122"/>
      <c r="J591" s="342">
        <f>BK591</f>
        <v>0</v>
      </c>
      <c r="L591" s="331"/>
      <c r="M591" s="335"/>
      <c r="N591" s="336"/>
      <c r="O591" s="336"/>
      <c r="P591" s="337">
        <f>SUM(P592:P618)</f>
        <v>0</v>
      </c>
      <c r="Q591" s="336"/>
      <c r="R591" s="337">
        <f>SUM(R592:R618)</f>
        <v>0.35139579999999998</v>
      </c>
      <c r="S591" s="336"/>
      <c r="T591" s="338">
        <f>SUM(T592:T618)</f>
        <v>7.4378300000000008E-2</v>
      </c>
      <c r="AR591" s="332" t="s">
        <v>84</v>
      </c>
      <c r="AT591" s="339" t="s">
        <v>73</v>
      </c>
      <c r="AU591" s="339" t="s">
        <v>82</v>
      </c>
      <c r="AY591" s="332" t="s">
        <v>136</v>
      </c>
      <c r="BK591" s="340">
        <f>SUM(BK592:BK618)</f>
        <v>0</v>
      </c>
    </row>
    <row r="592" spans="1:65" s="274" customFormat="1" ht="16.5" customHeight="1" x14ac:dyDescent="0.2">
      <c r="A592" s="271"/>
      <c r="B592" s="272"/>
      <c r="C592" s="404" t="s">
        <v>701</v>
      </c>
      <c r="D592" s="343" t="s">
        <v>139</v>
      </c>
      <c r="E592" s="344" t="s">
        <v>702</v>
      </c>
      <c r="F592" s="345" t="s">
        <v>703</v>
      </c>
      <c r="G592" s="346" t="s">
        <v>142</v>
      </c>
      <c r="H592" s="347">
        <v>239.93</v>
      </c>
      <c r="I592" s="131"/>
      <c r="J592" s="348">
        <f>ROUND(I592*H592,2)</f>
        <v>0</v>
      </c>
      <c r="K592" s="345" t="s">
        <v>143</v>
      </c>
      <c r="L592" s="272"/>
      <c r="M592" s="349" t="s">
        <v>3</v>
      </c>
      <c r="N592" s="350" t="s">
        <v>45</v>
      </c>
      <c r="O592" s="351"/>
      <c r="P592" s="352">
        <f>O592*H592</f>
        <v>0</v>
      </c>
      <c r="Q592" s="352">
        <v>1E-3</v>
      </c>
      <c r="R592" s="352">
        <f>Q592*H592</f>
        <v>0.23993</v>
      </c>
      <c r="S592" s="352">
        <v>3.1E-4</v>
      </c>
      <c r="T592" s="353">
        <f>S592*H592</f>
        <v>7.4378300000000008E-2</v>
      </c>
      <c r="U592" s="271"/>
      <c r="V592" s="271"/>
      <c r="W592" s="271"/>
      <c r="X592" s="271"/>
      <c r="Y592" s="271"/>
      <c r="Z592" s="271"/>
      <c r="AA592" s="271"/>
      <c r="AB592" s="271"/>
      <c r="AC592" s="271"/>
      <c r="AD592" s="271"/>
      <c r="AE592" s="271"/>
      <c r="AR592" s="354" t="s">
        <v>257</v>
      </c>
      <c r="AT592" s="354" t="s">
        <v>139</v>
      </c>
      <c r="AU592" s="354" t="s">
        <v>84</v>
      </c>
      <c r="AY592" s="264" t="s">
        <v>136</v>
      </c>
      <c r="BE592" s="355">
        <f>IF(N592="základní",J592,0)</f>
        <v>0</v>
      </c>
      <c r="BF592" s="355">
        <f>IF(N592="snížená",J592,0)</f>
        <v>0</v>
      </c>
      <c r="BG592" s="355">
        <f>IF(N592="zákl. přenesená",J592,0)</f>
        <v>0</v>
      </c>
      <c r="BH592" s="355">
        <f>IF(N592="sníž. přenesená",J592,0)</f>
        <v>0</v>
      </c>
      <c r="BI592" s="355">
        <f>IF(N592="nulová",J592,0)</f>
        <v>0</v>
      </c>
      <c r="BJ592" s="264" t="s">
        <v>82</v>
      </c>
      <c r="BK592" s="355">
        <f>ROUND(I592*H592,2)</f>
        <v>0</v>
      </c>
      <c r="BL592" s="264" t="s">
        <v>257</v>
      </c>
      <c r="BM592" s="354" t="s">
        <v>704</v>
      </c>
    </row>
    <row r="593" spans="1:65" s="274" customFormat="1" x14ac:dyDescent="0.2">
      <c r="A593" s="271"/>
      <c r="B593" s="272"/>
      <c r="C593" s="408"/>
      <c r="D593" s="356" t="s">
        <v>146</v>
      </c>
      <c r="E593" s="271"/>
      <c r="F593" s="357" t="s">
        <v>705</v>
      </c>
      <c r="G593" s="271"/>
      <c r="H593" s="271"/>
      <c r="I593" s="136"/>
      <c r="J593" s="271"/>
      <c r="K593" s="271"/>
      <c r="L593" s="272"/>
      <c r="M593" s="358"/>
      <c r="N593" s="359"/>
      <c r="O593" s="351"/>
      <c r="P593" s="351"/>
      <c r="Q593" s="351"/>
      <c r="R593" s="351"/>
      <c r="S593" s="351"/>
      <c r="T593" s="360"/>
      <c r="U593" s="271"/>
      <c r="V593" s="271"/>
      <c r="W593" s="271"/>
      <c r="X593" s="271"/>
      <c r="Y593" s="271"/>
      <c r="Z593" s="271"/>
      <c r="AA593" s="271"/>
      <c r="AB593" s="271"/>
      <c r="AC593" s="271"/>
      <c r="AD593" s="271"/>
      <c r="AE593" s="271"/>
      <c r="AT593" s="264" t="s">
        <v>146</v>
      </c>
      <c r="AU593" s="264" t="s">
        <v>84</v>
      </c>
    </row>
    <row r="594" spans="1:65" s="274" customFormat="1" ht="39" x14ac:dyDescent="0.2">
      <c r="A594" s="271"/>
      <c r="B594" s="272"/>
      <c r="C594" s="408"/>
      <c r="D594" s="363" t="s">
        <v>341</v>
      </c>
      <c r="E594" s="271"/>
      <c r="F594" s="385" t="s">
        <v>706</v>
      </c>
      <c r="G594" s="271"/>
      <c r="H594" s="271"/>
      <c r="I594" s="136"/>
      <c r="J594" s="271"/>
      <c r="K594" s="271"/>
      <c r="L594" s="272"/>
      <c r="M594" s="358"/>
      <c r="N594" s="359"/>
      <c r="O594" s="351"/>
      <c r="P594" s="351"/>
      <c r="Q594" s="351"/>
      <c r="R594" s="351"/>
      <c r="S594" s="351"/>
      <c r="T594" s="360"/>
      <c r="U594" s="271"/>
      <c r="V594" s="271"/>
      <c r="W594" s="271"/>
      <c r="X594" s="271"/>
      <c r="Y594" s="271"/>
      <c r="Z594" s="271"/>
      <c r="AA594" s="271"/>
      <c r="AB594" s="271"/>
      <c r="AC594" s="271"/>
      <c r="AD594" s="271"/>
      <c r="AE594" s="271"/>
      <c r="AT594" s="264" t="s">
        <v>341</v>
      </c>
      <c r="AU594" s="264" t="s">
        <v>84</v>
      </c>
    </row>
    <row r="595" spans="1:65" s="361" customFormat="1" x14ac:dyDescent="0.2">
      <c r="B595" s="362"/>
      <c r="C595" s="421"/>
      <c r="D595" s="363" t="s">
        <v>148</v>
      </c>
      <c r="E595" s="364" t="s">
        <v>3</v>
      </c>
      <c r="F595" s="365" t="s">
        <v>157</v>
      </c>
      <c r="H595" s="364" t="s">
        <v>3</v>
      </c>
      <c r="I595" s="143"/>
      <c r="L595" s="362"/>
      <c r="M595" s="366"/>
      <c r="N595" s="367"/>
      <c r="O595" s="367"/>
      <c r="P595" s="367"/>
      <c r="Q595" s="367"/>
      <c r="R595" s="367"/>
      <c r="S595" s="367"/>
      <c r="T595" s="368"/>
      <c r="AT595" s="364" t="s">
        <v>148</v>
      </c>
      <c r="AU595" s="364" t="s">
        <v>84</v>
      </c>
      <c r="AV595" s="361" t="s">
        <v>82</v>
      </c>
      <c r="AW595" s="361" t="s">
        <v>36</v>
      </c>
      <c r="AX595" s="361" t="s">
        <v>74</v>
      </c>
      <c r="AY595" s="364" t="s">
        <v>136</v>
      </c>
    </row>
    <row r="596" spans="1:65" s="369" customFormat="1" x14ac:dyDescent="0.2">
      <c r="B596" s="370"/>
      <c r="C596" s="422"/>
      <c r="D596" s="363" t="s">
        <v>148</v>
      </c>
      <c r="E596" s="371" t="s">
        <v>3</v>
      </c>
      <c r="F596" s="372" t="s">
        <v>158</v>
      </c>
      <c r="H596" s="373">
        <v>36.6</v>
      </c>
      <c r="I596" s="151"/>
      <c r="L596" s="370"/>
      <c r="M596" s="374"/>
      <c r="N596" s="375"/>
      <c r="O596" s="375"/>
      <c r="P596" s="375"/>
      <c r="Q596" s="375"/>
      <c r="R596" s="375"/>
      <c r="S596" s="375"/>
      <c r="T596" s="376"/>
      <c r="AT596" s="371" t="s">
        <v>148</v>
      </c>
      <c r="AU596" s="371" t="s">
        <v>84</v>
      </c>
      <c r="AV596" s="369" t="s">
        <v>84</v>
      </c>
      <c r="AW596" s="369" t="s">
        <v>36</v>
      </c>
      <c r="AX596" s="369" t="s">
        <v>74</v>
      </c>
      <c r="AY596" s="371" t="s">
        <v>136</v>
      </c>
    </row>
    <row r="597" spans="1:65" s="361" customFormat="1" x14ac:dyDescent="0.2">
      <c r="B597" s="362"/>
      <c r="C597" s="421"/>
      <c r="D597" s="363" t="s">
        <v>148</v>
      </c>
      <c r="E597" s="364" t="s">
        <v>3</v>
      </c>
      <c r="F597" s="365" t="s">
        <v>159</v>
      </c>
      <c r="H597" s="364" t="s">
        <v>3</v>
      </c>
      <c r="I597" s="143"/>
      <c r="L597" s="362"/>
      <c r="M597" s="366"/>
      <c r="N597" s="367"/>
      <c r="O597" s="367"/>
      <c r="P597" s="367"/>
      <c r="Q597" s="367"/>
      <c r="R597" s="367"/>
      <c r="S597" s="367"/>
      <c r="T597" s="368"/>
      <c r="AT597" s="364" t="s">
        <v>148</v>
      </c>
      <c r="AU597" s="364" t="s">
        <v>84</v>
      </c>
      <c r="AV597" s="361" t="s">
        <v>82</v>
      </c>
      <c r="AW597" s="361" t="s">
        <v>36</v>
      </c>
      <c r="AX597" s="361" t="s">
        <v>74</v>
      </c>
      <c r="AY597" s="364" t="s">
        <v>136</v>
      </c>
    </row>
    <row r="598" spans="1:65" s="369" customFormat="1" x14ac:dyDescent="0.2">
      <c r="B598" s="370"/>
      <c r="C598" s="422"/>
      <c r="D598" s="363" t="s">
        <v>148</v>
      </c>
      <c r="E598" s="371" t="s">
        <v>3</v>
      </c>
      <c r="F598" s="372" t="s">
        <v>160</v>
      </c>
      <c r="H598" s="373">
        <v>203.33</v>
      </c>
      <c r="I598" s="151"/>
      <c r="L598" s="370"/>
      <c r="M598" s="374"/>
      <c r="N598" s="375"/>
      <c r="O598" s="375"/>
      <c r="P598" s="375"/>
      <c r="Q598" s="375"/>
      <c r="R598" s="375"/>
      <c r="S598" s="375"/>
      <c r="T598" s="376"/>
      <c r="AT598" s="371" t="s">
        <v>148</v>
      </c>
      <c r="AU598" s="371" t="s">
        <v>84</v>
      </c>
      <c r="AV598" s="369" t="s">
        <v>84</v>
      </c>
      <c r="AW598" s="369" t="s">
        <v>36</v>
      </c>
      <c r="AX598" s="369" t="s">
        <v>74</v>
      </c>
      <c r="AY598" s="371" t="s">
        <v>136</v>
      </c>
    </row>
    <row r="599" spans="1:65" s="377" customFormat="1" x14ac:dyDescent="0.2">
      <c r="B599" s="378"/>
      <c r="C599" s="423"/>
      <c r="D599" s="363" t="s">
        <v>148</v>
      </c>
      <c r="E599" s="379" t="s">
        <v>3</v>
      </c>
      <c r="F599" s="380" t="s">
        <v>152</v>
      </c>
      <c r="H599" s="381">
        <v>239.93</v>
      </c>
      <c r="I599" s="159"/>
      <c r="L599" s="378"/>
      <c r="M599" s="382"/>
      <c r="N599" s="383"/>
      <c r="O599" s="383"/>
      <c r="P599" s="383"/>
      <c r="Q599" s="383"/>
      <c r="R599" s="383"/>
      <c r="S599" s="383"/>
      <c r="T599" s="384"/>
      <c r="AT599" s="379" t="s">
        <v>148</v>
      </c>
      <c r="AU599" s="379" t="s">
        <v>84</v>
      </c>
      <c r="AV599" s="377" t="s">
        <v>144</v>
      </c>
      <c r="AW599" s="377" t="s">
        <v>36</v>
      </c>
      <c r="AX599" s="377" t="s">
        <v>82</v>
      </c>
      <c r="AY599" s="379" t="s">
        <v>136</v>
      </c>
    </row>
    <row r="600" spans="1:65" s="274" customFormat="1" ht="16.5" customHeight="1" x14ac:dyDescent="0.2">
      <c r="A600" s="271"/>
      <c r="B600" s="272"/>
      <c r="C600" s="404" t="s">
        <v>707</v>
      </c>
      <c r="D600" s="343" t="s">
        <v>139</v>
      </c>
      <c r="E600" s="344" t="s">
        <v>708</v>
      </c>
      <c r="F600" s="345" t="s">
        <v>709</v>
      </c>
      <c r="G600" s="346" t="s">
        <v>142</v>
      </c>
      <c r="H600" s="347">
        <v>239.93</v>
      </c>
      <c r="I600" s="131"/>
      <c r="J600" s="348">
        <f>ROUND(I600*H600,2)</f>
        <v>0</v>
      </c>
      <c r="K600" s="345" t="s">
        <v>143</v>
      </c>
      <c r="L600" s="272"/>
      <c r="M600" s="349" t="s">
        <v>3</v>
      </c>
      <c r="N600" s="350" t="s">
        <v>45</v>
      </c>
      <c r="O600" s="351"/>
      <c r="P600" s="352">
        <f>O600*H600</f>
        <v>0</v>
      </c>
      <c r="Q600" s="352">
        <v>2.0000000000000001E-4</v>
      </c>
      <c r="R600" s="352">
        <f>Q600*H600</f>
        <v>4.7986000000000001E-2</v>
      </c>
      <c r="S600" s="352">
        <v>0</v>
      </c>
      <c r="T600" s="353">
        <f>S600*H600</f>
        <v>0</v>
      </c>
      <c r="U600" s="271"/>
      <c r="V600" s="271"/>
      <c r="W600" s="271"/>
      <c r="X600" s="271"/>
      <c r="Y600" s="271"/>
      <c r="Z600" s="271"/>
      <c r="AA600" s="271"/>
      <c r="AB600" s="271"/>
      <c r="AC600" s="271"/>
      <c r="AD600" s="271"/>
      <c r="AE600" s="271"/>
      <c r="AR600" s="354" t="s">
        <v>257</v>
      </c>
      <c r="AT600" s="354" t="s">
        <v>139</v>
      </c>
      <c r="AU600" s="354" t="s">
        <v>84</v>
      </c>
      <c r="AY600" s="264" t="s">
        <v>136</v>
      </c>
      <c r="BE600" s="355">
        <f>IF(N600="základní",J600,0)</f>
        <v>0</v>
      </c>
      <c r="BF600" s="355">
        <f>IF(N600="snížená",J600,0)</f>
        <v>0</v>
      </c>
      <c r="BG600" s="355">
        <f>IF(N600="zákl. přenesená",J600,0)</f>
        <v>0</v>
      </c>
      <c r="BH600" s="355">
        <f>IF(N600="sníž. přenesená",J600,0)</f>
        <v>0</v>
      </c>
      <c r="BI600" s="355">
        <f>IF(N600="nulová",J600,0)</f>
        <v>0</v>
      </c>
      <c r="BJ600" s="264" t="s">
        <v>82</v>
      </c>
      <c r="BK600" s="355">
        <f>ROUND(I600*H600,2)</f>
        <v>0</v>
      </c>
      <c r="BL600" s="264" t="s">
        <v>257</v>
      </c>
      <c r="BM600" s="354" t="s">
        <v>710</v>
      </c>
    </row>
    <row r="601" spans="1:65" s="274" customFormat="1" x14ac:dyDescent="0.2">
      <c r="A601" s="271"/>
      <c r="B601" s="272"/>
      <c r="C601" s="408"/>
      <c r="D601" s="356" t="s">
        <v>146</v>
      </c>
      <c r="E601" s="271"/>
      <c r="F601" s="357" t="s">
        <v>711</v>
      </c>
      <c r="G601" s="271"/>
      <c r="H601" s="271"/>
      <c r="I601" s="136"/>
      <c r="J601" s="271"/>
      <c r="K601" s="271"/>
      <c r="L601" s="272"/>
      <c r="M601" s="358"/>
      <c r="N601" s="359"/>
      <c r="O601" s="351"/>
      <c r="P601" s="351"/>
      <c r="Q601" s="351"/>
      <c r="R601" s="351"/>
      <c r="S601" s="351"/>
      <c r="T601" s="360"/>
      <c r="U601" s="271"/>
      <c r="V601" s="271"/>
      <c r="W601" s="271"/>
      <c r="X601" s="271"/>
      <c r="Y601" s="271"/>
      <c r="Z601" s="271"/>
      <c r="AA601" s="271"/>
      <c r="AB601" s="271"/>
      <c r="AC601" s="271"/>
      <c r="AD601" s="271"/>
      <c r="AE601" s="271"/>
      <c r="AT601" s="264" t="s">
        <v>146</v>
      </c>
      <c r="AU601" s="264" t="s">
        <v>84</v>
      </c>
    </row>
    <row r="602" spans="1:65" s="361" customFormat="1" x14ac:dyDescent="0.2">
      <c r="B602" s="362"/>
      <c r="C602" s="421"/>
      <c r="D602" s="363" t="s">
        <v>148</v>
      </c>
      <c r="E602" s="364" t="s">
        <v>3</v>
      </c>
      <c r="F602" s="365" t="s">
        <v>157</v>
      </c>
      <c r="H602" s="364" t="s">
        <v>3</v>
      </c>
      <c r="I602" s="143"/>
      <c r="L602" s="362"/>
      <c r="M602" s="366"/>
      <c r="N602" s="367"/>
      <c r="O602" s="367"/>
      <c r="P602" s="367"/>
      <c r="Q602" s="367"/>
      <c r="R602" s="367"/>
      <c r="S602" s="367"/>
      <c r="T602" s="368"/>
      <c r="AT602" s="364" t="s">
        <v>148</v>
      </c>
      <c r="AU602" s="364" t="s">
        <v>84</v>
      </c>
      <c r="AV602" s="361" t="s">
        <v>82</v>
      </c>
      <c r="AW602" s="361" t="s">
        <v>36</v>
      </c>
      <c r="AX602" s="361" t="s">
        <v>74</v>
      </c>
      <c r="AY602" s="364" t="s">
        <v>136</v>
      </c>
    </row>
    <row r="603" spans="1:65" s="369" customFormat="1" x14ac:dyDescent="0.2">
      <c r="B603" s="370"/>
      <c r="C603" s="422"/>
      <c r="D603" s="363" t="s">
        <v>148</v>
      </c>
      <c r="E603" s="371" t="s">
        <v>3</v>
      </c>
      <c r="F603" s="372" t="s">
        <v>158</v>
      </c>
      <c r="H603" s="373">
        <v>36.6</v>
      </c>
      <c r="I603" s="151"/>
      <c r="L603" s="370"/>
      <c r="M603" s="374"/>
      <c r="N603" s="375"/>
      <c r="O603" s="375"/>
      <c r="P603" s="375"/>
      <c r="Q603" s="375"/>
      <c r="R603" s="375"/>
      <c r="S603" s="375"/>
      <c r="T603" s="376"/>
      <c r="AT603" s="371" t="s">
        <v>148</v>
      </c>
      <c r="AU603" s="371" t="s">
        <v>84</v>
      </c>
      <c r="AV603" s="369" t="s">
        <v>84</v>
      </c>
      <c r="AW603" s="369" t="s">
        <v>36</v>
      </c>
      <c r="AX603" s="369" t="s">
        <v>74</v>
      </c>
      <c r="AY603" s="371" t="s">
        <v>136</v>
      </c>
    </row>
    <row r="604" spans="1:65" s="361" customFormat="1" x14ac:dyDescent="0.2">
      <c r="B604" s="362"/>
      <c r="C604" s="421"/>
      <c r="D604" s="363" t="s">
        <v>148</v>
      </c>
      <c r="E604" s="364" t="s">
        <v>3</v>
      </c>
      <c r="F604" s="365" t="s">
        <v>159</v>
      </c>
      <c r="H604" s="364" t="s">
        <v>3</v>
      </c>
      <c r="I604" s="143"/>
      <c r="L604" s="362"/>
      <c r="M604" s="366"/>
      <c r="N604" s="367"/>
      <c r="O604" s="367"/>
      <c r="P604" s="367"/>
      <c r="Q604" s="367"/>
      <c r="R604" s="367"/>
      <c r="S604" s="367"/>
      <c r="T604" s="368"/>
      <c r="AT604" s="364" t="s">
        <v>148</v>
      </c>
      <c r="AU604" s="364" t="s">
        <v>84</v>
      </c>
      <c r="AV604" s="361" t="s">
        <v>82</v>
      </c>
      <c r="AW604" s="361" t="s">
        <v>36</v>
      </c>
      <c r="AX604" s="361" t="s">
        <v>74</v>
      </c>
      <c r="AY604" s="364" t="s">
        <v>136</v>
      </c>
    </row>
    <row r="605" spans="1:65" s="369" customFormat="1" x14ac:dyDescent="0.2">
      <c r="B605" s="370"/>
      <c r="C605" s="422"/>
      <c r="D605" s="363" t="s">
        <v>148</v>
      </c>
      <c r="E605" s="371" t="s">
        <v>3</v>
      </c>
      <c r="F605" s="372" t="s">
        <v>160</v>
      </c>
      <c r="H605" s="373">
        <v>203.33</v>
      </c>
      <c r="I605" s="151"/>
      <c r="L605" s="370"/>
      <c r="M605" s="374"/>
      <c r="N605" s="375"/>
      <c r="O605" s="375"/>
      <c r="P605" s="375"/>
      <c r="Q605" s="375"/>
      <c r="R605" s="375"/>
      <c r="S605" s="375"/>
      <c r="T605" s="376"/>
      <c r="AT605" s="371" t="s">
        <v>148</v>
      </c>
      <c r="AU605" s="371" t="s">
        <v>84</v>
      </c>
      <c r="AV605" s="369" t="s">
        <v>84</v>
      </c>
      <c r="AW605" s="369" t="s">
        <v>36</v>
      </c>
      <c r="AX605" s="369" t="s">
        <v>74</v>
      </c>
      <c r="AY605" s="371" t="s">
        <v>136</v>
      </c>
    </row>
    <row r="606" spans="1:65" s="377" customFormat="1" x14ac:dyDescent="0.2">
      <c r="B606" s="378"/>
      <c r="C606" s="423"/>
      <c r="D606" s="363" t="s">
        <v>148</v>
      </c>
      <c r="E606" s="379" t="s">
        <v>3</v>
      </c>
      <c r="F606" s="380" t="s">
        <v>152</v>
      </c>
      <c r="H606" s="381">
        <v>239.93</v>
      </c>
      <c r="I606" s="159"/>
      <c r="L606" s="378"/>
      <c r="M606" s="382"/>
      <c r="N606" s="383"/>
      <c r="O606" s="383"/>
      <c r="P606" s="383"/>
      <c r="Q606" s="383"/>
      <c r="R606" s="383"/>
      <c r="S606" s="383"/>
      <c r="T606" s="384"/>
      <c r="AT606" s="379" t="s">
        <v>148</v>
      </c>
      <c r="AU606" s="379" t="s">
        <v>84</v>
      </c>
      <c r="AV606" s="377" t="s">
        <v>144</v>
      </c>
      <c r="AW606" s="377" t="s">
        <v>36</v>
      </c>
      <c r="AX606" s="377" t="s">
        <v>82</v>
      </c>
      <c r="AY606" s="379" t="s">
        <v>136</v>
      </c>
    </row>
    <row r="607" spans="1:65" s="274" customFormat="1" ht="24.2" customHeight="1" x14ac:dyDescent="0.2">
      <c r="A607" s="271"/>
      <c r="B607" s="272"/>
      <c r="C607" s="404" t="s">
        <v>712</v>
      </c>
      <c r="D607" s="343" t="s">
        <v>139</v>
      </c>
      <c r="E607" s="344" t="s">
        <v>713</v>
      </c>
      <c r="F607" s="345" t="s">
        <v>714</v>
      </c>
      <c r="G607" s="346" t="s">
        <v>142</v>
      </c>
      <c r="H607" s="347">
        <v>239.93</v>
      </c>
      <c r="I607" s="131"/>
      <c r="J607" s="348">
        <f>ROUND(I607*H607,2)</f>
        <v>0</v>
      </c>
      <c r="K607" s="345" t="s">
        <v>143</v>
      </c>
      <c r="L607" s="272"/>
      <c r="M607" s="349" t="s">
        <v>3</v>
      </c>
      <c r="N607" s="350" t="s">
        <v>45</v>
      </c>
      <c r="O607" s="351"/>
      <c r="P607" s="352">
        <f>O607*H607</f>
        <v>0</v>
      </c>
      <c r="Q607" s="352">
        <v>2.5999999999999998E-4</v>
      </c>
      <c r="R607" s="352">
        <f>Q607*H607</f>
        <v>6.2381799999999994E-2</v>
      </c>
      <c r="S607" s="352">
        <v>0</v>
      </c>
      <c r="T607" s="353">
        <f>S607*H607</f>
        <v>0</v>
      </c>
      <c r="U607" s="271"/>
      <c r="V607" s="271"/>
      <c r="W607" s="271"/>
      <c r="X607" s="271"/>
      <c r="Y607" s="271"/>
      <c r="Z607" s="271"/>
      <c r="AA607" s="271"/>
      <c r="AB607" s="271"/>
      <c r="AC607" s="271"/>
      <c r="AD607" s="271"/>
      <c r="AE607" s="271"/>
      <c r="AR607" s="354" t="s">
        <v>257</v>
      </c>
      <c r="AT607" s="354" t="s">
        <v>139</v>
      </c>
      <c r="AU607" s="354" t="s">
        <v>84</v>
      </c>
      <c r="AY607" s="264" t="s">
        <v>136</v>
      </c>
      <c r="BE607" s="355">
        <f>IF(N607="základní",J607,0)</f>
        <v>0</v>
      </c>
      <c r="BF607" s="355">
        <f>IF(N607="snížená",J607,0)</f>
        <v>0</v>
      </c>
      <c r="BG607" s="355">
        <f>IF(N607="zákl. přenesená",J607,0)</f>
        <v>0</v>
      </c>
      <c r="BH607" s="355">
        <f>IF(N607="sníž. přenesená",J607,0)</f>
        <v>0</v>
      </c>
      <c r="BI607" s="355">
        <f>IF(N607="nulová",J607,0)</f>
        <v>0</v>
      </c>
      <c r="BJ607" s="264" t="s">
        <v>82</v>
      </c>
      <c r="BK607" s="355">
        <f>ROUND(I607*H607,2)</f>
        <v>0</v>
      </c>
      <c r="BL607" s="264" t="s">
        <v>257</v>
      </c>
      <c r="BM607" s="354" t="s">
        <v>715</v>
      </c>
    </row>
    <row r="608" spans="1:65" s="274" customFormat="1" x14ac:dyDescent="0.2">
      <c r="A608" s="271"/>
      <c r="B608" s="272"/>
      <c r="C608" s="408"/>
      <c r="D608" s="356" t="s">
        <v>146</v>
      </c>
      <c r="E608" s="271"/>
      <c r="F608" s="357" t="s">
        <v>716</v>
      </c>
      <c r="G608" s="271"/>
      <c r="H608" s="271"/>
      <c r="I608" s="136"/>
      <c r="J608" s="271"/>
      <c r="K608" s="271"/>
      <c r="L608" s="272"/>
      <c r="M608" s="358"/>
      <c r="N608" s="359"/>
      <c r="O608" s="351"/>
      <c r="P608" s="351"/>
      <c r="Q608" s="351"/>
      <c r="R608" s="351"/>
      <c r="S608" s="351"/>
      <c r="T608" s="360"/>
      <c r="U608" s="271"/>
      <c r="V608" s="271"/>
      <c r="W608" s="271"/>
      <c r="X608" s="271"/>
      <c r="Y608" s="271"/>
      <c r="Z608" s="271"/>
      <c r="AA608" s="271"/>
      <c r="AB608" s="271"/>
      <c r="AC608" s="271"/>
      <c r="AD608" s="271"/>
      <c r="AE608" s="271"/>
      <c r="AT608" s="264" t="s">
        <v>146</v>
      </c>
      <c r="AU608" s="264" t="s">
        <v>84</v>
      </c>
    </row>
    <row r="609" spans="1:65" s="361" customFormat="1" x14ac:dyDescent="0.2">
      <c r="B609" s="362"/>
      <c r="C609" s="421"/>
      <c r="D609" s="363" t="s">
        <v>148</v>
      </c>
      <c r="E609" s="364" t="s">
        <v>3</v>
      </c>
      <c r="F609" s="365" t="s">
        <v>157</v>
      </c>
      <c r="H609" s="364" t="s">
        <v>3</v>
      </c>
      <c r="I609" s="143"/>
      <c r="L609" s="362"/>
      <c r="M609" s="366"/>
      <c r="N609" s="367"/>
      <c r="O609" s="367"/>
      <c r="P609" s="367"/>
      <c r="Q609" s="367"/>
      <c r="R609" s="367"/>
      <c r="S609" s="367"/>
      <c r="T609" s="368"/>
      <c r="AT609" s="364" t="s">
        <v>148</v>
      </c>
      <c r="AU609" s="364" t="s">
        <v>84</v>
      </c>
      <c r="AV609" s="361" t="s">
        <v>82</v>
      </c>
      <c r="AW609" s="361" t="s">
        <v>36</v>
      </c>
      <c r="AX609" s="361" t="s">
        <v>74</v>
      </c>
      <c r="AY609" s="364" t="s">
        <v>136</v>
      </c>
    </row>
    <row r="610" spans="1:65" s="369" customFormat="1" x14ac:dyDescent="0.2">
      <c r="B610" s="370"/>
      <c r="C610" s="422"/>
      <c r="D610" s="363" t="s">
        <v>148</v>
      </c>
      <c r="E610" s="371" t="s">
        <v>3</v>
      </c>
      <c r="F610" s="372" t="s">
        <v>158</v>
      </c>
      <c r="H610" s="373">
        <v>36.6</v>
      </c>
      <c r="I610" s="151"/>
      <c r="L610" s="370"/>
      <c r="M610" s="374"/>
      <c r="N610" s="375"/>
      <c r="O610" s="375"/>
      <c r="P610" s="375"/>
      <c r="Q610" s="375"/>
      <c r="R610" s="375"/>
      <c r="S610" s="375"/>
      <c r="T610" s="376"/>
      <c r="AT610" s="371" t="s">
        <v>148</v>
      </c>
      <c r="AU610" s="371" t="s">
        <v>84</v>
      </c>
      <c r="AV610" s="369" t="s">
        <v>84</v>
      </c>
      <c r="AW610" s="369" t="s">
        <v>36</v>
      </c>
      <c r="AX610" s="369" t="s">
        <v>74</v>
      </c>
      <c r="AY610" s="371" t="s">
        <v>136</v>
      </c>
    </row>
    <row r="611" spans="1:65" s="361" customFormat="1" x14ac:dyDescent="0.2">
      <c r="B611" s="362"/>
      <c r="C611" s="421"/>
      <c r="D611" s="363" t="s">
        <v>148</v>
      </c>
      <c r="E611" s="364" t="s">
        <v>3</v>
      </c>
      <c r="F611" s="365" t="s">
        <v>159</v>
      </c>
      <c r="H611" s="364" t="s">
        <v>3</v>
      </c>
      <c r="I611" s="143"/>
      <c r="L611" s="362"/>
      <c r="M611" s="366"/>
      <c r="N611" s="367"/>
      <c r="O611" s="367"/>
      <c r="P611" s="367"/>
      <c r="Q611" s="367"/>
      <c r="R611" s="367"/>
      <c r="S611" s="367"/>
      <c r="T611" s="368"/>
      <c r="AT611" s="364" t="s">
        <v>148</v>
      </c>
      <c r="AU611" s="364" t="s">
        <v>84</v>
      </c>
      <c r="AV611" s="361" t="s">
        <v>82</v>
      </c>
      <c r="AW611" s="361" t="s">
        <v>36</v>
      </c>
      <c r="AX611" s="361" t="s">
        <v>74</v>
      </c>
      <c r="AY611" s="364" t="s">
        <v>136</v>
      </c>
    </row>
    <row r="612" spans="1:65" s="369" customFormat="1" x14ac:dyDescent="0.2">
      <c r="B612" s="370"/>
      <c r="C612" s="422"/>
      <c r="D612" s="363" t="s">
        <v>148</v>
      </c>
      <c r="E612" s="371" t="s">
        <v>3</v>
      </c>
      <c r="F612" s="372" t="s">
        <v>160</v>
      </c>
      <c r="H612" s="373">
        <v>203.33</v>
      </c>
      <c r="I612" s="151"/>
      <c r="L612" s="370"/>
      <c r="M612" s="374"/>
      <c r="N612" s="375"/>
      <c r="O612" s="375"/>
      <c r="P612" s="375"/>
      <c r="Q612" s="375"/>
      <c r="R612" s="375"/>
      <c r="S612" s="375"/>
      <c r="T612" s="376"/>
      <c r="AT612" s="371" t="s">
        <v>148</v>
      </c>
      <c r="AU612" s="371" t="s">
        <v>84</v>
      </c>
      <c r="AV612" s="369" t="s">
        <v>84</v>
      </c>
      <c r="AW612" s="369" t="s">
        <v>36</v>
      </c>
      <c r="AX612" s="369" t="s">
        <v>74</v>
      </c>
      <c r="AY612" s="371" t="s">
        <v>136</v>
      </c>
    </row>
    <row r="613" spans="1:65" s="377" customFormat="1" x14ac:dyDescent="0.2">
      <c r="B613" s="378"/>
      <c r="C613" s="423"/>
      <c r="D613" s="363" t="s">
        <v>148</v>
      </c>
      <c r="E613" s="379" t="s">
        <v>3</v>
      </c>
      <c r="F613" s="380" t="s">
        <v>152</v>
      </c>
      <c r="H613" s="381">
        <v>239.93</v>
      </c>
      <c r="I613" s="159"/>
      <c r="L613" s="378"/>
      <c r="M613" s="382"/>
      <c r="N613" s="383"/>
      <c r="O613" s="383"/>
      <c r="P613" s="383"/>
      <c r="Q613" s="383"/>
      <c r="R613" s="383"/>
      <c r="S613" s="383"/>
      <c r="T613" s="384"/>
      <c r="AT613" s="379" t="s">
        <v>148</v>
      </c>
      <c r="AU613" s="379" t="s">
        <v>84</v>
      </c>
      <c r="AV613" s="377" t="s">
        <v>144</v>
      </c>
      <c r="AW613" s="377" t="s">
        <v>36</v>
      </c>
      <c r="AX613" s="377" t="s">
        <v>82</v>
      </c>
      <c r="AY613" s="379" t="s">
        <v>136</v>
      </c>
    </row>
    <row r="614" spans="1:65" s="274" customFormat="1" ht="24.2" customHeight="1" x14ac:dyDescent="0.2">
      <c r="A614" s="271"/>
      <c r="B614" s="272"/>
      <c r="C614" s="404" t="s">
        <v>717</v>
      </c>
      <c r="D614" s="343" t="s">
        <v>139</v>
      </c>
      <c r="E614" s="344" t="s">
        <v>718</v>
      </c>
      <c r="F614" s="345" t="s">
        <v>719</v>
      </c>
      <c r="G614" s="346" t="s">
        <v>142</v>
      </c>
      <c r="H614" s="347">
        <v>36.6</v>
      </c>
      <c r="I614" s="131"/>
      <c r="J614" s="348">
        <f>ROUND(I614*H614,2)</f>
        <v>0</v>
      </c>
      <c r="K614" s="345" t="s">
        <v>143</v>
      </c>
      <c r="L614" s="272"/>
      <c r="M614" s="349" t="s">
        <v>3</v>
      </c>
      <c r="N614" s="350" t="s">
        <v>45</v>
      </c>
      <c r="O614" s="351"/>
      <c r="P614" s="352">
        <f>O614*H614</f>
        <v>0</v>
      </c>
      <c r="Q614" s="352">
        <v>3.0000000000000001E-5</v>
      </c>
      <c r="R614" s="352">
        <f>Q614*H614</f>
        <v>1.098E-3</v>
      </c>
      <c r="S614" s="352">
        <v>0</v>
      </c>
      <c r="T614" s="353">
        <f>S614*H614</f>
        <v>0</v>
      </c>
      <c r="U614" s="271"/>
      <c r="V614" s="271"/>
      <c r="W614" s="271"/>
      <c r="X614" s="271"/>
      <c r="Y614" s="271"/>
      <c r="Z614" s="271"/>
      <c r="AA614" s="271"/>
      <c r="AB614" s="271"/>
      <c r="AC614" s="271"/>
      <c r="AD614" s="271"/>
      <c r="AE614" s="271"/>
      <c r="AR614" s="354" t="s">
        <v>257</v>
      </c>
      <c r="AT614" s="354" t="s">
        <v>139</v>
      </c>
      <c r="AU614" s="354" t="s">
        <v>84</v>
      </c>
      <c r="AY614" s="264" t="s">
        <v>136</v>
      </c>
      <c r="BE614" s="355">
        <f>IF(N614="základní",J614,0)</f>
        <v>0</v>
      </c>
      <c r="BF614" s="355">
        <f>IF(N614="snížená",J614,0)</f>
        <v>0</v>
      </c>
      <c r="BG614" s="355">
        <f>IF(N614="zákl. přenesená",J614,0)</f>
        <v>0</v>
      </c>
      <c r="BH614" s="355">
        <f>IF(N614="sníž. přenesená",J614,0)</f>
        <v>0</v>
      </c>
      <c r="BI614" s="355">
        <f>IF(N614="nulová",J614,0)</f>
        <v>0</v>
      </c>
      <c r="BJ614" s="264" t="s">
        <v>82</v>
      </c>
      <c r="BK614" s="355">
        <f>ROUND(I614*H614,2)</f>
        <v>0</v>
      </c>
      <c r="BL614" s="264" t="s">
        <v>257</v>
      </c>
      <c r="BM614" s="354" t="s">
        <v>720</v>
      </c>
    </row>
    <row r="615" spans="1:65" s="274" customFormat="1" x14ac:dyDescent="0.2">
      <c r="A615" s="271"/>
      <c r="B615" s="272"/>
      <c r="C615" s="408"/>
      <c r="D615" s="356" t="s">
        <v>146</v>
      </c>
      <c r="E615" s="271"/>
      <c r="F615" s="357" t="s">
        <v>721</v>
      </c>
      <c r="G615" s="271"/>
      <c r="H615" s="271"/>
      <c r="I615" s="136"/>
      <c r="J615" s="271"/>
      <c r="K615" s="271"/>
      <c r="L615" s="272"/>
      <c r="M615" s="358"/>
      <c r="N615" s="359"/>
      <c r="O615" s="351"/>
      <c r="P615" s="351"/>
      <c r="Q615" s="351"/>
      <c r="R615" s="351"/>
      <c r="S615" s="351"/>
      <c r="T615" s="360"/>
      <c r="U615" s="271"/>
      <c r="V615" s="271"/>
      <c r="W615" s="271"/>
      <c r="X615" s="271"/>
      <c r="Y615" s="271"/>
      <c r="Z615" s="271"/>
      <c r="AA615" s="271"/>
      <c r="AB615" s="271"/>
      <c r="AC615" s="271"/>
      <c r="AD615" s="271"/>
      <c r="AE615" s="271"/>
      <c r="AT615" s="264" t="s">
        <v>146</v>
      </c>
      <c r="AU615" s="264" t="s">
        <v>84</v>
      </c>
    </row>
    <row r="616" spans="1:65" s="361" customFormat="1" x14ac:dyDescent="0.2">
      <c r="B616" s="362"/>
      <c r="C616" s="421"/>
      <c r="D616" s="363" t="s">
        <v>148</v>
      </c>
      <c r="E616" s="364" t="s">
        <v>3</v>
      </c>
      <c r="F616" s="365" t="s">
        <v>157</v>
      </c>
      <c r="H616" s="364" t="s">
        <v>3</v>
      </c>
      <c r="I616" s="143"/>
      <c r="L616" s="362"/>
      <c r="M616" s="366"/>
      <c r="N616" s="367"/>
      <c r="O616" s="367"/>
      <c r="P616" s="367"/>
      <c r="Q616" s="367"/>
      <c r="R616" s="367"/>
      <c r="S616" s="367"/>
      <c r="T616" s="368"/>
      <c r="AT616" s="364" t="s">
        <v>148</v>
      </c>
      <c r="AU616" s="364" t="s">
        <v>84</v>
      </c>
      <c r="AV616" s="361" t="s">
        <v>82</v>
      </c>
      <c r="AW616" s="361" t="s">
        <v>36</v>
      </c>
      <c r="AX616" s="361" t="s">
        <v>74</v>
      </c>
      <c r="AY616" s="364" t="s">
        <v>136</v>
      </c>
    </row>
    <row r="617" spans="1:65" s="369" customFormat="1" x14ac:dyDescent="0.2">
      <c r="B617" s="370"/>
      <c r="C617" s="422"/>
      <c r="D617" s="363" t="s">
        <v>148</v>
      </c>
      <c r="E617" s="371" t="s">
        <v>3</v>
      </c>
      <c r="F617" s="372" t="s">
        <v>158</v>
      </c>
      <c r="H617" s="373">
        <v>36.6</v>
      </c>
      <c r="I617" s="151"/>
      <c r="L617" s="370"/>
      <c r="M617" s="374"/>
      <c r="N617" s="375"/>
      <c r="O617" s="375"/>
      <c r="P617" s="375"/>
      <c r="Q617" s="375"/>
      <c r="R617" s="375"/>
      <c r="S617" s="375"/>
      <c r="T617" s="376"/>
      <c r="AT617" s="371" t="s">
        <v>148</v>
      </c>
      <c r="AU617" s="371" t="s">
        <v>84</v>
      </c>
      <c r="AV617" s="369" t="s">
        <v>84</v>
      </c>
      <c r="AW617" s="369" t="s">
        <v>36</v>
      </c>
      <c r="AX617" s="369" t="s">
        <v>74</v>
      </c>
      <c r="AY617" s="371" t="s">
        <v>136</v>
      </c>
    </row>
    <row r="618" spans="1:65" s="377" customFormat="1" x14ac:dyDescent="0.2">
      <c r="B618" s="378"/>
      <c r="C618" s="423"/>
      <c r="D618" s="363" t="s">
        <v>148</v>
      </c>
      <c r="E618" s="379" t="s">
        <v>3</v>
      </c>
      <c r="F618" s="380" t="s">
        <v>152</v>
      </c>
      <c r="H618" s="381">
        <v>36.6</v>
      </c>
      <c r="I618" s="159"/>
      <c r="L618" s="378"/>
      <c r="M618" s="382"/>
      <c r="N618" s="383"/>
      <c r="O618" s="383"/>
      <c r="P618" s="383"/>
      <c r="Q618" s="383"/>
      <c r="R618" s="383"/>
      <c r="S618" s="383"/>
      <c r="T618" s="384"/>
      <c r="AT618" s="379" t="s">
        <v>148</v>
      </c>
      <c r="AU618" s="379" t="s">
        <v>84</v>
      </c>
      <c r="AV618" s="377" t="s">
        <v>144</v>
      </c>
      <c r="AW618" s="377" t="s">
        <v>36</v>
      </c>
      <c r="AX618" s="377" t="s">
        <v>82</v>
      </c>
      <c r="AY618" s="379" t="s">
        <v>136</v>
      </c>
    </row>
    <row r="619" spans="1:65" s="330" customFormat="1" ht="25.9" customHeight="1" x14ac:dyDescent="0.2">
      <c r="B619" s="331"/>
      <c r="C619" s="420"/>
      <c r="D619" s="332" t="s">
        <v>73</v>
      </c>
      <c r="E619" s="333" t="s">
        <v>722</v>
      </c>
      <c r="F619" s="333" t="s">
        <v>723</v>
      </c>
      <c r="I619" s="122"/>
      <c r="J619" s="334">
        <f>BK619</f>
        <v>0</v>
      </c>
      <c r="L619" s="331"/>
      <c r="M619" s="335"/>
      <c r="N619" s="336"/>
      <c r="O619" s="336"/>
      <c r="P619" s="337">
        <f>SUM(P620:P731)</f>
        <v>0</v>
      </c>
      <c r="Q619" s="336"/>
      <c r="R619" s="337">
        <f>SUM(R620:R731)</f>
        <v>0</v>
      </c>
      <c r="S619" s="336"/>
      <c r="T619" s="338">
        <f>SUM(T620:T731)</f>
        <v>0</v>
      </c>
      <c r="AR619" s="332" t="s">
        <v>144</v>
      </c>
      <c r="AT619" s="339" t="s">
        <v>73</v>
      </c>
      <c r="AU619" s="339" t="s">
        <v>74</v>
      </c>
      <c r="AY619" s="332" t="s">
        <v>136</v>
      </c>
      <c r="BK619" s="340">
        <f>SUM(BK620:BK731)</f>
        <v>0</v>
      </c>
    </row>
    <row r="620" spans="1:65" s="274" customFormat="1" ht="16.5" customHeight="1" x14ac:dyDescent="0.2">
      <c r="A620" s="271"/>
      <c r="B620" s="272"/>
      <c r="C620" s="404" t="s">
        <v>724</v>
      </c>
      <c r="D620" s="343" t="s">
        <v>139</v>
      </c>
      <c r="E620" s="344" t="s">
        <v>725</v>
      </c>
      <c r="F620" s="345" t="s">
        <v>726</v>
      </c>
      <c r="G620" s="346" t="s">
        <v>346</v>
      </c>
      <c r="H620" s="347">
        <v>5</v>
      </c>
      <c r="I620" s="131"/>
      <c r="J620" s="348">
        <f>ROUND(I620*H620,2)</f>
        <v>0</v>
      </c>
      <c r="K620" s="345" t="s">
        <v>308</v>
      </c>
      <c r="L620" s="272"/>
      <c r="M620" s="349" t="s">
        <v>3</v>
      </c>
      <c r="N620" s="350" t="s">
        <v>45</v>
      </c>
      <c r="O620" s="351"/>
      <c r="P620" s="352">
        <f>O620*H620</f>
        <v>0</v>
      </c>
      <c r="Q620" s="352">
        <v>0</v>
      </c>
      <c r="R620" s="352">
        <f>Q620*H620</f>
        <v>0</v>
      </c>
      <c r="S620" s="352">
        <v>0</v>
      </c>
      <c r="T620" s="353">
        <f>S620*H620</f>
        <v>0</v>
      </c>
      <c r="U620" s="271"/>
      <c r="V620" s="271"/>
      <c r="W620" s="271"/>
      <c r="X620" s="271"/>
      <c r="Y620" s="271"/>
      <c r="Z620" s="271"/>
      <c r="AA620" s="271"/>
      <c r="AB620" s="271"/>
      <c r="AC620" s="271"/>
      <c r="AD620" s="271"/>
      <c r="AE620" s="271"/>
      <c r="AR620" s="354" t="s">
        <v>727</v>
      </c>
      <c r="AT620" s="354" t="s">
        <v>139</v>
      </c>
      <c r="AU620" s="354" t="s">
        <v>82</v>
      </c>
      <c r="AY620" s="264" t="s">
        <v>136</v>
      </c>
      <c r="BE620" s="355">
        <f>IF(N620="základní",J620,0)</f>
        <v>0</v>
      </c>
      <c r="BF620" s="355">
        <f>IF(N620="snížená",J620,0)</f>
        <v>0</v>
      </c>
      <c r="BG620" s="355">
        <f>IF(N620="zákl. přenesená",J620,0)</f>
        <v>0</v>
      </c>
      <c r="BH620" s="355">
        <f>IF(N620="sníž. přenesená",J620,0)</f>
        <v>0</v>
      </c>
      <c r="BI620" s="355">
        <f>IF(N620="nulová",J620,0)</f>
        <v>0</v>
      </c>
      <c r="BJ620" s="264" t="s">
        <v>82</v>
      </c>
      <c r="BK620" s="355">
        <f>ROUND(I620*H620,2)</f>
        <v>0</v>
      </c>
      <c r="BL620" s="264" t="s">
        <v>727</v>
      </c>
      <c r="BM620" s="354" t="s">
        <v>728</v>
      </c>
    </row>
    <row r="621" spans="1:65" s="274" customFormat="1" ht="29.25" x14ac:dyDescent="0.2">
      <c r="A621" s="271"/>
      <c r="B621" s="272"/>
      <c r="C621" s="408"/>
      <c r="D621" s="363" t="s">
        <v>341</v>
      </c>
      <c r="E621" s="271"/>
      <c r="F621" s="385" t="s">
        <v>729</v>
      </c>
      <c r="G621" s="271"/>
      <c r="H621" s="271"/>
      <c r="I621" s="136"/>
      <c r="J621" s="271"/>
      <c r="K621" s="271"/>
      <c r="L621" s="272"/>
      <c r="M621" s="358"/>
      <c r="N621" s="359"/>
      <c r="O621" s="351"/>
      <c r="P621" s="351"/>
      <c r="Q621" s="351"/>
      <c r="R621" s="351"/>
      <c r="S621" s="351"/>
      <c r="T621" s="360"/>
      <c r="U621" s="271"/>
      <c r="V621" s="271"/>
      <c r="W621" s="271"/>
      <c r="X621" s="271"/>
      <c r="Y621" s="271"/>
      <c r="Z621" s="271"/>
      <c r="AA621" s="271"/>
      <c r="AB621" s="271"/>
      <c r="AC621" s="271"/>
      <c r="AD621" s="271"/>
      <c r="AE621" s="271"/>
      <c r="AT621" s="264" t="s">
        <v>341</v>
      </c>
      <c r="AU621" s="264" t="s">
        <v>82</v>
      </c>
    </row>
    <row r="622" spans="1:65" s="369" customFormat="1" x14ac:dyDescent="0.2">
      <c r="B622" s="370"/>
      <c r="C622" s="422"/>
      <c r="D622" s="363" t="s">
        <v>148</v>
      </c>
      <c r="E622" s="371" t="s">
        <v>3</v>
      </c>
      <c r="F622" s="372" t="s">
        <v>174</v>
      </c>
      <c r="H622" s="373">
        <v>5</v>
      </c>
      <c r="I622" s="151"/>
      <c r="L622" s="370"/>
      <c r="M622" s="374"/>
      <c r="N622" s="375"/>
      <c r="O622" s="375"/>
      <c r="P622" s="375"/>
      <c r="Q622" s="375"/>
      <c r="R622" s="375"/>
      <c r="S622" s="375"/>
      <c r="T622" s="376"/>
      <c r="AT622" s="371" t="s">
        <v>148</v>
      </c>
      <c r="AU622" s="371" t="s">
        <v>82</v>
      </c>
      <c r="AV622" s="369" t="s">
        <v>84</v>
      </c>
      <c r="AW622" s="369" t="s">
        <v>36</v>
      </c>
      <c r="AX622" s="369" t="s">
        <v>74</v>
      </c>
      <c r="AY622" s="371" t="s">
        <v>136</v>
      </c>
    </row>
    <row r="623" spans="1:65" s="377" customFormat="1" x14ac:dyDescent="0.2">
      <c r="B623" s="378"/>
      <c r="C623" s="423"/>
      <c r="D623" s="363" t="s">
        <v>148</v>
      </c>
      <c r="E623" s="379" t="s">
        <v>3</v>
      </c>
      <c r="F623" s="380" t="s">
        <v>152</v>
      </c>
      <c r="H623" s="381">
        <v>5</v>
      </c>
      <c r="I623" s="159"/>
      <c r="L623" s="378"/>
      <c r="M623" s="382"/>
      <c r="N623" s="383"/>
      <c r="O623" s="383"/>
      <c r="P623" s="383"/>
      <c r="Q623" s="383"/>
      <c r="R623" s="383"/>
      <c r="S623" s="383"/>
      <c r="T623" s="384"/>
      <c r="AT623" s="379" t="s">
        <v>148</v>
      </c>
      <c r="AU623" s="379" t="s">
        <v>82</v>
      </c>
      <c r="AV623" s="377" t="s">
        <v>144</v>
      </c>
      <c r="AW623" s="377" t="s">
        <v>36</v>
      </c>
      <c r="AX623" s="377" t="s">
        <v>82</v>
      </c>
      <c r="AY623" s="379" t="s">
        <v>136</v>
      </c>
    </row>
    <row r="624" spans="1:65" s="274" customFormat="1" ht="16.5" customHeight="1" x14ac:dyDescent="0.2">
      <c r="A624" s="271"/>
      <c r="B624" s="272"/>
      <c r="C624" s="404" t="s">
        <v>730</v>
      </c>
      <c r="D624" s="343" t="s">
        <v>139</v>
      </c>
      <c r="E624" s="344" t="s">
        <v>731</v>
      </c>
      <c r="F624" s="345" t="s">
        <v>732</v>
      </c>
      <c r="G624" s="346" t="s">
        <v>315</v>
      </c>
      <c r="H624" s="347">
        <v>1</v>
      </c>
      <c r="I624" s="131"/>
      <c r="J624" s="348">
        <f>ROUND(I624*H624,2)</f>
        <v>0</v>
      </c>
      <c r="K624" s="345" t="s">
        <v>308</v>
      </c>
      <c r="L624" s="272"/>
      <c r="M624" s="349" t="s">
        <v>3</v>
      </c>
      <c r="N624" s="350" t="s">
        <v>45</v>
      </c>
      <c r="O624" s="351"/>
      <c r="P624" s="352">
        <f>O624*H624</f>
        <v>0</v>
      </c>
      <c r="Q624" s="352">
        <v>0</v>
      </c>
      <c r="R624" s="352">
        <f>Q624*H624</f>
        <v>0</v>
      </c>
      <c r="S624" s="352">
        <v>0</v>
      </c>
      <c r="T624" s="353">
        <f>S624*H624</f>
        <v>0</v>
      </c>
      <c r="U624" s="271"/>
      <c r="V624" s="271"/>
      <c r="W624" s="271"/>
      <c r="X624" s="271"/>
      <c r="Y624" s="271"/>
      <c r="Z624" s="271"/>
      <c r="AA624" s="271"/>
      <c r="AB624" s="271"/>
      <c r="AC624" s="271"/>
      <c r="AD624" s="271"/>
      <c r="AE624" s="271"/>
      <c r="AR624" s="354" t="s">
        <v>727</v>
      </c>
      <c r="AT624" s="354" t="s">
        <v>139</v>
      </c>
      <c r="AU624" s="354" t="s">
        <v>82</v>
      </c>
      <c r="AY624" s="264" t="s">
        <v>136</v>
      </c>
      <c r="BE624" s="355">
        <f>IF(N624="základní",J624,0)</f>
        <v>0</v>
      </c>
      <c r="BF624" s="355">
        <f>IF(N624="snížená",J624,0)</f>
        <v>0</v>
      </c>
      <c r="BG624" s="355">
        <f>IF(N624="zákl. přenesená",J624,0)</f>
        <v>0</v>
      </c>
      <c r="BH624" s="355">
        <f>IF(N624="sníž. přenesená",J624,0)</f>
        <v>0</v>
      </c>
      <c r="BI624" s="355">
        <f>IF(N624="nulová",J624,0)</f>
        <v>0</v>
      </c>
      <c r="BJ624" s="264" t="s">
        <v>82</v>
      </c>
      <c r="BK624" s="355">
        <f>ROUND(I624*H624,2)</f>
        <v>0</v>
      </c>
      <c r="BL624" s="264" t="s">
        <v>727</v>
      </c>
      <c r="BM624" s="354" t="s">
        <v>733</v>
      </c>
    </row>
    <row r="625" spans="1:65" s="274" customFormat="1" ht="29.25" x14ac:dyDescent="0.2">
      <c r="A625" s="271"/>
      <c r="B625" s="272"/>
      <c r="C625" s="408"/>
      <c r="D625" s="363" t="s">
        <v>341</v>
      </c>
      <c r="E625" s="271"/>
      <c r="F625" s="385" t="s">
        <v>729</v>
      </c>
      <c r="G625" s="271"/>
      <c r="H625" s="271"/>
      <c r="I625" s="136"/>
      <c r="J625" s="271"/>
      <c r="K625" s="271"/>
      <c r="L625" s="272"/>
      <c r="M625" s="358"/>
      <c r="N625" s="359"/>
      <c r="O625" s="351"/>
      <c r="P625" s="351"/>
      <c r="Q625" s="351"/>
      <c r="R625" s="351"/>
      <c r="S625" s="351"/>
      <c r="T625" s="360"/>
      <c r="U625" s="271"/>
      <c r="V625" s="271"/>
      <c r="W625" s="271"/>
      <c r="X625" s="271"/>
      <c r="Y625" s="271"/>
      <c r="Z625" s="271"/>
      <c r="AA625" s="271"/>
      <c r="AB625" s="271"/>
      <c r="AC625" s="271"/>
      <c r="AD625" s="271"/>
      <c r="AE625" s="271"/>
      <c r="AT625" s="264" t="s">
        <v>341</v>
      </c>
      <c r="AU625" s="264" t="s">
        <v>82</v>
      </c>
    </row>
    <row r="626" spans="1:65" s="369" customFormat="1" x14ac:dyDescent="0.2">
      <c r="B626" s="370"/>
      <c r="C626" s="422"/>
      <c r="D626" s="363" t="s">
        <v>148</v>
      </c>
      <c r="E626" s="371" t="s">
        <v>3</v>
      </c>
      <c r="F626" s="372" t="s">
        <v>82</v>
      </c>
      <c r="H626" s="373">
        <v>1</v>
      </c>
      <c r="I626" s="151"/>
      <c r="L626" s="370"/>
      <c r="M626" s="374"/>
      <c r="N626" s="375"/>
      <c r="O626" s="375"/>
      <c r="P626" s="375"/>
      <c r="Q626" s="375"/>
      <c r="R626" s="375"/>
      <c r="S626" s="375"/>
      <c r="T626" s="376"/>
      <c r="AT626" s="371" t="s">
        <v>148</v>
      </c>
      <c r="AU626" s="371" t="s">
        <v>82</v>
      </c>
      <c r="AV626" s="369" t="s">
        <v>84</v>
      </c>
      <c r="AW626" s="369" t="s">
        <v>36</v>
      </c>
      <c r="AX626" s="369" t="s">
        <v>74</v>
      </c>
      <c r="AY626" s="371" t="s">
        <v>136</v>
      </c>
    </row>
    <row r="627" spans="1:65" s="377" customFormat="1" x14ac:dyDescent="0.2">
      <c r="B627" s="378"/>
      <c r="C627" s="423"/>
      <c r="D627" s="363" t="s">
        <v>148</v>
      </c>
      <c r="E627" s="379" t="s">
        <v>3</v>
      </c>
      <c r="F627" s="380" t="s">
        <v>152</v>
      </c>
      <c r="H627" s="381">
        <v>1</v>
      </c>
      <c r="I627" s="159"/>
      <c r="L627" s="378"/>
      <c r="M627" s="382"/>
      <c r="N627" s="383"/>
      <c r="O627" s="383"/>
      <c r="P627" s="383"/>
      <c r="Q627" s="383"/>
      <c r="R627" s="383"/>
      <c r="S627" s="383"/>
      <c r="T627" s="384"/>
      <c r="AT627" s="379" t="s">
        <v>148</v>
      </c>
      <c r="AU627" s="379" t="s">
        <v>82</v>
      </c>
      <c r="AV627" s="377" t="s">
        <v>144</v>
      </c>
      <c r="AW627" s="377" t="s">
        <v>36</v>
      </c>
      <c r="AX627" s="377" t="s">
        <v>82</v>
      </c>
      <c r="AY627" s="379" t="s">
        <v>136</v>
      </c>
    </row>
    <row r="628" spans="1:65" s="274" customFormat="1" ht="16.5" customHeight="1" x14ac:dyDescent="0.2">
      <c r="A628" s="271"/>
      <c r="B628" s="272"/>
      <c r="C628" s="404" t="s">
        <v>734</v>
      </c>
      <c r="D628" s="343" t="s">
        <v>139</v>
      </c>
      <c r="E628" s="344" t="s">
        <v>735</v>
      </c>
      <c r="F628" s="345" t="s">
        <v>736</v>
      </c>
      <c r="G628" s="346" t="s">
        <v>346</v>
      </c>
      <c r="H628" s="347">
        <v>4</v>
      </c>
      <c r="I628" s="131"/>
      <c r="J628" s="348">
        <f>ROUND(I628*H628,2)</f>
        <v>0</v>
      </c>
      <c r="K628" s="345" t="s">
        <v>308</v>
      </c>
      <c r="L628" s="272"/>
      <c r="M628" s="349" t="s">
        <v>3</v>
      </c>
      <c r="N628" s="350" t="s">
        <v>45</v>
      </c>
      <c r="O628" s="351"/>
      <c r="P628" s="352">
        <f>O628*H628</f>
        <v>0</v>
      </c>
      <c r="Q628" s="352">
        <v>0</v>
      </c>
      <c r="R628" s="352">
        <f>Q628*H628</f>
        <v>0</v>
      </c>
      <c r="S628" s="352">
        <v>0</v>
      </c>
      <c r="T628" s="353">
        <f>S628*H628</f>
        <v>0</v>
      </c>
      <c r="U628" s="271"/>
      <c r="V628" s="271"/>
      <c r="W628" s="271"/>
      <c r="X628" s="271"/>
      <c r="Y628" s="271"/>
      <c r="Z628" s="271"/>
      <c r="AA628" s="271"/>
      <c r="AB628" s="271"/>
      <c r="AC628" s="271"/>
      <c r="AD628" s="271"/>
      <c r="AE628" s="271"/>
      <c r="AR628" s="354" t="s">
        <v>727</v>
      </c>
      <c r="AT628" s="354" t="s">
        <v>139</v>
      </c>
      <c r="AU628" s="354" t="s">
        <v>82</v>
      </c>
      <c r="AY628" s="264" t="s">
        <v>136</v>
      </c>
      <c r="BE628" s="355">
        <f>IF(N628="základní",J628,0)</f>
        <v>0</v>
      </c>
      <c r="BF628" s="355">
        <f>IF(N628="snížená",J628,0)</f>
        <v>0</v>
      </c>
      <c r="BG628" s="355">
        <f>IF(N628="zákl. přenesená",J628,0)</f>
        <v>0</v>
      </c>
      <c r="BH628" s="355">
        <f>IF(N628="sníž. přenesená",J628,0)</f>
        <v>0</v>
      </c>
      <c r="BI628" s="355">
        <f>IF(N628="nulová",J628,0)</f>
        <v>0</v>
      </c>
      <c r="BJ628" s="264" t="s">
        <v>82</v>
      </c>
      <c r="BK628" s="355">
        <f>ROUND(I628*H628,2)</f>
        <v>0</v>
      </c>
      <c r="BL628" s="264" t="s">
        <v>727</v>
      </c>
      <c r="BM628" s="354" t="s">
        <v>737</v>
      </c>
    </row>
    <row r="629" spans="1:65" s="274" customFormat="1" ht="29.25" x14ac:dyDescent="0.2">
      <c r="A629" s="271"/>
      <c r="B629" s="272"/>
      <c r="C629" s="408"/>
      <c r="D629" s="363" t="s">
        <v>341</v>
      </c>
      <c r="E629" s="271"/>
      <c r="F629" s="385" t="s">
        <v>729</v>
      </c>
      <c r="G629" s="271"/>
      <c r="H629" s="271"/>
      <c r="I629" s="136"/>
      <c r="J629" s="271"/>
      <c r="K629" s="271"/>
      <c r="L629" s="272"/>
      <c r="M629" s="358"/>
      <c r="N629" s="359"/>
      <c r="O629" s="351"/>
      <c r="P629" s="351"/>
      <c r="Q629" s="351"/>
      <c r="R629" s="351"/>
      <c r="S629" s="351"/>
      <c r="T629" s="360"/>
      <c r="U629" s="271"/>
      <c r="V629" s="271"/>
      <c r="W629" s="271"/>
      <c r="X629" s="271"/>
      <c r="Y629" s="271"/>
      <c r="Z629" s="271"/>
      <c r="AA629" s="271"/>
      <c r="AB629" s="271"/>
      <c r="AC629" s="271"/>
      <c r="AD629" s="271"/>
      <c r="AE629" s="271"/>
      <c r="AT629" s="264" t="s">
        <v>341</v>
      </c>
      <c r="AU629" s="264" t="s">
        <v>82</v>
      </c>
    </row>
    <row r="630" spans="1:65" s="369" customFormat="1" x14ac:dyDescent="0.2">
      <c r="B630" s="370"/>
      <c r="C630" s="422"/>
      <c r="D630" s="363" t="s">
        <v>148</v>
      </c>
      <c r="E630" s="371" t="s">
        <v>3</v>
      </c>
      <c r="F630" s="372" t="s">
        <v>144</v>
      </c>
      <c r="H630" s="373">
        <v>4</v>
      </c>
      <c r="I630" s="151"/>
      <c r="L630" s="370"/>
      <c r="M630" s="374"/>
      <c r="N630" s="375"/>
      <c r="O630" s="375"/>
      <c r="P630" s="375"/>
      <c r="Q630" s="375"/>
      <c r="R630" s="375"/>
      <c r="S630" s="375"/>
      <c r="T630" s="376"/>
      <c r="AT630" s="371" t="s">
        <v>148</v>
      </c>
      <c r="AU630" s="371" t="s">
        <v>82</v>
      </c>
      <c r="AV630" s="369" t="s">
        <v>84</v>
      </c>
      <c r="AW630" s="369" t="s">
        <v>36</v>
      </c>
      <c r="AX630" s="369" t="s">
        <v>74</v>
      </c>
      <c r="AY630" s="371" t="s">
        <v>136</v>
      </c>
    </row>
    <row r="631" spans="1:65" s="377" customFormat="1" x14ac:dyDescent="0.2">
      <c r="B631" s="378"/>
      <c r="C631" s="423"/>
      <c r="D631" s="363" t="s">
        <v>148</v>
      </c>
      <c r="E631" s="379" t="s">
        <v>3</v>
      </c>
      <c r="F631" s="380" t="s">
        <v>152</v>
      </c>
      <c r="H631" s="381">
        <v>4</v>
      </c>
      <c r="I631" s="159"/>
      <c r="L631" s="378"/>
      <c r="M631" s="382"/>
      <c r="N631" s="383"/>
      <c r="O631" s="383"/>
      <c r="P631" s="383"/>
      <c r="Q631" s="383"/>
      <c r="R631" s="383"/>
      <c r="S631" s="383"/>
      <c r="T631" s="384"/>
      <c r="AT631" s="379" t="s">
        <v>148</v>
      </c>
      <c r="AU631" s="379" t="s">
        <v>82</v>
      </c>
      <c r="AV631" s="377" t="s">
        <v>144</v>
      </c>
      <c r="AW631" s="377" t="s">
        <v>36</v>
      </c>
      <c r="AX631" s="377" t="s">
        <v>82</v>
      </c>
      <c r="AY631" s="379" t="s">
        <v>136</v>
      </c>
    </row>
    <row r="632" spans="1:65" s="274" customFormat="1" ht="16.5" customHeight="1" x14ac:dyDescent="0.2">
      <c r="A632" s="271"/>
      <c r="B632" s="272"/>
      <c r="C632" s="404" t="s">
        <v>738</v>
      </c>
      <c r="D632" s="343" t="s">
        <v>139</v>
      </c>
      <c r="E632" s="344" t="s">
        <v>739</v>
      </c>
      <c r="F632" s="345" t="s">
        <v>740</v>
      </c>
      <c r="G632" s="346" t="s">
        <v>346</v>
      </c>
      <c r="H632" s="347">
        <v>5</v>
      </c>
      <c r="I632" s="131"/>
      <c r="J632" s="348">
        <f>ROUND(I632*H632,2)</f>
        <v>0</v>
      </c>
      <c r="K632" s="345" t="s">
        <v>308</v>
      </c>
      <c r="L632" s="272"/>
      <c r="M632" s="349" t="s">
        <v>3</v>
      </c>
      <c r="N632" s="350" t="s">
        <v>45</v>
      </c>
      <c r="O632" s="351"/>
      <c r="P632" s="352">
        <f>O632*H632</f>
        <v>0</v>
      </c>
      <c r="Q632" s="352">
        <v>0</v>
      </c>
      <c r="R632" s="352">
        <f>Q632*H632</f>
        <v>0</v>
      </c>
      <c r="S632" s="352">
        <v>0</v>
      </c>
      <c r="T632" s="353">
        <f>S632*H632</f>
        <v>0</v>
      </c>
      <c r="U632" s="271"/>
      <c r="V632" s="271"/>
      <c r="W632" s="271"/>
      <c r="X632" s="271"/>
      <c r="Y632" s="271"/>
      <c r="Z632" s="271"/>
      <c r="AA632" s="271"/>
      <c r="AB632" s="271"/>
      <c r="AC632" s="271"/>
      <c r="AD632" s="271"/>
      <c r="AE632" s="271"/>
      <c r="AR632" s="354" t="s">
        <v>727</v>
      </c>
      <c r="AT632" s="354" t="s">
        <v>139</v>
      </c>
      <c r="AU632" s="354" t="s">
        <v>82</v>
      </c>
      <c r="AY632" s="264" t="s">
        <v>136</v>
      </c>
      <c r="BE632" s="355">
        <f>IF(N632="základní",J632,0)</f>
        <v>0</v>
      </c>
      <c r="BF632" s="355">
        <f>IF(N632="snížená",J632,0)</f>
        <v>0</v>
      </c>
      <c r="BG632" s="355">
        <f>IF(N632="zákl. přenesená",J632,0)</f>
        <v>0</v>
      </c>
      <c r="BH632" s="355">
        <f>IF(N632="sníž. přenesená",J632,0)</f>
        <v>0</v>
      </c>
      <c r="BI632" s="355">
        <f>IF(N632="nulová",J632,0)</f>
        <v>0</v>
      </c>
      <c r="BJ632" s="264" t="s">
        <v>82</v>
      </c>
      <c r="BK632" s="355">
        <f>ROUND(I632*H632,2)</f>
        <v>0</v>
      </c>
      <c r="BL632" s="264" t="s">
        <v>727</v>
      </c>
      <c r="BM632" s="354" t="s">
        <v>741</v>
      </c>
    </row>
    <row r="633" spans="1:65" s="274" customFormat="1" ht="29.25" x14ac:dyDescent="0.2">
      <c r="A633" s="271"/>
      <c r="B633" s="272"/>
      <c r="C633" s="408"/>
      <c r="D633" s="363" t="s">
        <v>341</v>
      </c>
      <c r="E633" s="271"/>
      <c r="F633" s="385" t="s">
        <v>729</v>
      </c>
      <c r="G633" s="271"/>
      <c r="H633" s="271"/>
      <c r="I633" s="136"/>
      <c r="J633" s="271"/>
      <c r="K633" s="271"/>
      <c r="L633" s="272"/>
      <c r="M633" s="358"/>
      <c r="N633" s="359"/>
      <c r="O633" s="351"/>
      <c r="P633" s="351"/>
      <c r="Q633" s="351"/>
      <c r="R633" s="351"/>
      <c r="S633" s="351"/>
      <c r="T633" s="360"/>
      <c r="U633" s="271"/>
      <c r="V633" s="271"/>
      <c r="W633" s="271"/>
      <c r="X633" s="271"/>
      <c r="Y633" s="271"/>
      <c r="Z633" s="271"/>
      <c r="AA633" s="271"/>
      <c r="AB633" s="271"/>
      <c r="AC633" s="271"/>
      <c r="AD633" s="271"/>
      <c r="AE633" s="271"/>
      <c r="AT633" s="264" t="s">
        <v>341</v>
      </c>
      <c r="AU633" s="264" t="s">
        <v>82</v>
      </c>
    </row>
    <row r="634" spans="1:65" s="369" customFormat="1" x14ac:dyDescent="0.2">
      <c r="B634" s="370"/>
      <c r="C634" s="422"/>
      <c r="D634" s="363" t="s">
        <v>148</v>
      </c>
      <c r="E634" s="371" t="s">
        <v>3</v>
      </c>
      <c r="F634" s="372" t="s">
        <v>174</v>
      </c>
      <c r="H634" s="373">
        <v>5</v>
      </c>
      <c r="I634" s="151"/>
      <c r="L634" s="370"/>
      <c r="M634" s="374"/>
      <c r="N634" s="375"/>
      <c r="O634" s="375"/>
      <c r="P634" s="375"/>
      <c r="Q634" s="375"/>
      <c r="R634" s="375"/>
      <c r="S634" s="375"/>
      <c r="T634" s="376"/>
      <c r="AT634" s="371" t="s">
        <v>148</v>
      </c>
      <c r="AU634" s="371" t="s">
        <v>82</v>
      </c>
      <c r="AV634" s="369" t="s">
        <v>84</v>
      </c>
      <c r="AW634" s="369" t="s">
        <v>36</v>
      </c>
      <c r="AX634" s="369" t="s">
        <v>74</v>
      </c>
      <c r="AY634" s="371" t="s">
        <v>136</v>
      </c>
    </row>
    <row r="635" spans="1:65" s="377" customFormat="1" x14ac:dyDescent="0.2">
      <c r="B635" s="378"/>
      <c r="C635" s="423"/>
      <c r="D635" s="363" t="s">
        <v>148</v>
      </c>
      <c r="E635" s="379" t="s">
        <v>3</v>
      </c>
      <c r="F635" s="380" t="s">
        <v>152</v>
      </c>
      <c r="H635" s="381">
        <v>5</v>
      </c>
      <c r="I635" s="159"/>
      <c r="L635" s="378"/>
      <c r="M635" s="382"/>
      <c r="N635" s="383"/>
      <c r="O635" s="383"/>
      <c r="P635" s="383"/>
      <c r="Q635" s="383"/>
      <c r="R635" s="383"/>
      <c r="S635" s="383"/>
      <c r="T635" s="384"/>
      <c r="AT635" s="379" t="s">
        <v>148</v>
      </c>
      <c r="AU635" s="379" t="s">
        <v>82</v>
      </c>
      <c r="AV635" s="377" t="s">
        <v>144</v>
      </c>
      <c r="AW635" s="377" t="s">
        <v>36</v>
      </c>
      <c r="AX635" s="377" t="s">
        <v>82</v>
      </c>
      <c r="AY635" s="379" t="s">
        <v>136</v>
      </c>
    </row>
    <row r="636" spans="1:65" s="274" customFormat="1" ht="16.5" customHeight="1" x14ac:dyDescent="0.2">
      <c r="A636" s="271"/>
      <c r="B636" s="272"/>
      <c r="C636" s="404" t="s">
        <v>742</v>
      </c>
      <c r="D636" s="343" t="s">
        <v>139</v>
      </c>
      <c r="E636" s="344" t="s">
        <v>743</v>
      </c>
      <c r="F636" s="345" t="s">
        <v>744</v>
      </c>
      <c r="G636" s="346" t="s">
        <v>346</v>
      </c>
      <c r="H636" s="347">
        <v>5</v>
      </c>
      <c r="I636" s="131"/>
      <c r="J636" s="348">
        <f>ROUND(I636*H636,2)</f>
        <v>0</v>
      </c>
      <c r="K636" s="345" t="s">
        <v>308</v>
      </c>
      <c r="L636" s="272"/>
      <c r="M636" s="349" t="s">
        <v>3</v>
      </c>
      <c r="N636" s="350" t="s">
        <v>45</v>
      </c>
      <c r="O636" s="351"/>
      <c r="P636" s="352">
        <f>O636*H636</f>
        <v>0</v>
      </c>
      <c r="Q636" s="352">
        <v>0</v>
      </c>
      <c r="R636" s="352">
        <f>Q636*H636</f>
        <v>0</v>
      </c>
      <c r="S636" s="352">
        <v>0</v>
      </c>
      <c r="T636" s="353">
        <f>S636*H636</f>
        <v>0</v>
      </c>
      <c r="U636" s="271"/>
      <c r="V636" s="271"/>
      <c r="W636" s="271"/>
      <c r="X636" s="271"/>
      <c r="Y636" s="271"/>
      <c r="Z636" s="271"/>
      <c r="AA636" s="271"/>
      <c r="AB636" s="271"/>
      <c r="AC636" s="271"/>
      <c r="AD636" s="271"/>
      <c r="AE636" s="271"/>
      <c r="AR636" s="354" t="s">
        <v>727</v>
      </c>
      <c r="AT636" s="354" t="s">
        <v>139</v>
      </c>
      <c r="AU636" s="354" t="s">
        <v>82</v>
      </c>
      <c r="AY636" s="264" t="s">
        <v>136</v>
      </c>
      <c r="BE636" s="355">
        <f>IF(N636="základní",J636,0)</f>
        <v>0</v>
      </c>
      <c r="BF636" s="355">
        <f>IF(N636="snížená",J636,0)</f>
        <v>0</v>
      </c>
      <c r="BG636" s="355">
        <f>IF(N636="zákl. přenesená",J636,0)</f>
        <v>0</v>
      </c>
      <c r="BH636" s="355">
        <f>IF(N636="sníž. přenesená",J636,0)</f>
        <v>0</v>
      </c>
      <c r="BI636" s="355">
        <f>IF(N636="nulová",J636,0)</f>
        <v>0</v>
      </c>
      <c r="BJ636" s="264" t="s">
        <v>82</v>
      </c>
      <c r="BK636" s="355">
        <f>ROUND(I636*H636,2)</f>
        <v>0</v>
      </c>
      <c r="BL636" s="264" t="s">
        <v>727</v>
      </c>
      <c r="BM636" s="354" t="s">
        <v>745</v>
      </c>
    </row>
    <row r="637" spans="1:65" s="274" customFormat="1" ht="29.25" x14ac:dyDescent="0.2">
      <c r="A637" s="271"/>
      <c r="B637" s="272"/>
      <c r="C637" s="408"/>
      <c r="D637" s="363" t="s">
        <v>341</v>
      </c>
      <c r="E637" s="271"/>
      <c r="F637" s="385" t="s">
        <v>729</v>
      </c>
      <c r="G637" s="271"/>
      <c r="H637" s="271"/>
      <c r="I637" s="136"/>
      <c r="J637" s="271"/>
      <c r="K637" s="271"/>
      <c r="L637" s="272"/>
      <c r="M637" s="358"/>
      <c r="N637" s="359"/>
      <c r="O637" s="351"/>
      <c r="P637" s="351"/>
      <c r="Q637" s="351"/>
      <c r="R637" s="351"/>
      <c r="S637" s="351"/>
      <c r="T637" s="360"/>
      <c r="U637" s="271"/>
      <c r="V637" s="271"/>
      <c r="W637" s="271"/>
      <c r="X637" s="271"/>
      <c r="Y637" s="271"/>
      <c r="Z637" s="271"/>
      <c r="AA637" s="271"/>
      <c r="AB637" s="271"/>
      <c r="AC637" s="271"/>
      <c r="AD637" s="271"/>
      <c r="AE637" s="271"/>
      <c r="AT637" s="264" t="s">
        <v>341</v>
      </c>
      <c r="AU637" s="264" t="s">
        <v>82</v>
      </c>
    </row>
    <row r="638" spans="1:65" s="369" customFormat="1" x14ac:dyDescent="0.2">
      <c r="B638" s="370"/>
      <c r="C638" s="422"/>
      <c r="D638" s="363" t="s">
        <v>148</v>
      </c>
      <c r="E638" s="371" t="s">
        <v>3</v>
      </c>
      <c r="F638" s="372" t="s">
        <v>174</v>
      </c>
      <c r="H638" s="373">
        <v>5</v>
      </c>
      <c r="I638" s="151"/>
      <c r="L638" s="370"/>
      <c r="M638" s="374"/>
      <c r="N638" s="375"/>
      <c r="O638" s="375"/>
      <c r="P638" s="375"/>
      <c r="Q638" s="375"/>
      <c r="R638" s="375"/>
      <c r="S638" s="375"/>
      <c r="T638" s="376"/>
      <c r="AT638" s="371" t="s">
        <v>148</v>
      </c>
      <c r="AU638" s="371" t="s">
        <v>82</v>
      </c>
      <c r="AV638" s="369" t="s">
        <v>84</v>
      </c>
      <c r="AW638" s="369" t="s">
        <v>36</v>
      </c>
      <c r="AX638" s="369" t="s">
        <v>74</v>
      </c>
      <c r="AY638" s="371" t="s">
        <v>136</v>
      </c>
    </row>
    <row r="639" spans="1:65" s="377" customFormat="1" x14ac:dyDescent="0.2">
      <c r="B639" s="378"/>
      <c r="C639" s="423"/>
      <c r="D639" s="363" t="s">
        <v>148</v>
      </c>
      <c r="E639" s="379" t="s">
        <v>3</v>
      </c>
      <c r="F639" s="380" t="s">
        <v>152</v>
      </c>
      <c r="H639" s="381">
        <v>5</v>
      </c>
      <c r="I639" s="159"/>
      <c r="L639" s="378"/>
      <c r="M639" s="382"/>
      <c r="N639" s="383"/>
      <c r="O639" s="383"/>
      <c r="P639" s="383"/>
      <c r="Q639" s="383"/>
      <c r="R639" s="383"/>
      <c r="S639" s="383"/>
      <c r="T639" s="384"/>
      <c r="AT639" s="379" t="s">
        <v>148</v>
      </c>
      <c r="AU639" s="379" t="s">
        <v>82</v>
      </c>
      <c r="AV639" s="377" t="s">
        <v>144</v>
      </c>
      <c r="AW639" s="377" t="s">
        <v>36</v>
      </c>
      <c r="AX639" s="377" t="s">
        <v>82</v>
      </c>
      <c r="AY639" s="379" t="s">
        <v>136</v>
      </c>
    </row>
    <row r="640" spans="1:65" s="274" customFormat="1" ht="16.5" customHeight="1" x14ac:dyDescent="0.2">
      <c r="A640" s="271"/>
      <c r="B640" s="272"/>
      <c r="C640" s="404" t="s">
        <v>746</v>
      </c>
      <c r="D640" s="343" t="s">
        <v>139</v>
      </c>
      <c r="E640" s="344" t="s">
        <v>747</v>
      </c>
      <c r="F640" s="345" t="s">
        <v>748</v>
      </c>
      <c r="G640" s="346" t="s">
        <v>346</v>
      </c>
      <c r="H640" s="347">
        <v>2</v>
      </c>
      <c r="I640" s="131"/>
      <c r="J640" s="348">
        <f>ROUND(I640*H640,2)</f>
        <v>0</v>
      </c>
      <c r="K640" s="345" t="s">
        <v>308</v>
      </c>
      <c r="L640" s="272"/>
      <c r="M640" s="349" t="s">
        <v>3</v>
      </c>
      <c r="N640" s="350" t="s">
        <v>45</v>
      </c>
      <c r="O640" s="351"/>
      <c r="P640" s="352">
        <f>O640*H640</f>
        <v>0</v>
      </c>
      <c r="Q640" s="352">
        <v>0</v>
      </c>
      <c r="R640" s="352">
        <f>Q640*H640</f>
        <v>0</v>
      </c>
      <c r="S640" s="352">
        <v>0</v>
      </c>
      <c r="T640" s="353">
        <f>S640*H640</f>
        <v>0</v>
      </c>
      <c r="U640" s="271"/>
      <c r="V640" s="271"/>
      <c r="W640" s="271"/>
      <c r="X640" s="271"/>
      <c r="Y640" s="271"/>
      <c r="Z640" s="271"/>
      <c r="AA640" s="271"/>
      <c r="AB640" s="271"/>
      <c r="AC640" s="271"/>
      <c r="AD640" s="271"/>
      <c r="AE640" s="271"/>
      <c r="AR640" s="354" t="s">
        <v>727</v>
      </c>
      <c r="AT640" s="354" t="s">
        <v>139</v>
      </c>
      <c r="AU640" s="354" t="s">
        <v>82</v>
      </c>
      <c r="AY640" s="264" t="s">
        <v>136</v>
      </c>
      <c r="BE640" s="355">
        <f>IF(N640="základní",J640,0)</f>
        <v>0</v>
      </c>
      <c r="BF640" s="355">
        <f>IF(N640="snížená",J640,0)</f>
        <v>0</v>
      </c>
      <c r="BG640" s="355">
        <f>IF(N640="zákl. přenesená",J640,0)</f>
        <v>0</v>
      </c>
      <c r="BH640" s="355">
        <f>IF(N640="sníž. přenesená",J640,0)</f>
        <v>0</v>
      </c>
      <c r="BI640" s="355">
        <f>IF(N640="nulová",J640,0)</f>
        <v>0</v>
      </c>
      <c r="BJ640" s="264" t="s">
        <v>82</v>
      </c>
      <c r="BK640" s="355">
        <f>ROUND(I640*H640,2)</f>
        <v>0</v>
      </c>
      <c r="BL640" s="264" t="s">
        <v>727</v>
      </c>
      <c r="BM640" s="354" t="s">
        <v>749</v>
      </c>
    </row>
    <row r="641" spans="1:65" s="274" customFormat="1" ht="29.25" x14ac:dyDescent="0.2">
      <c r="A641" s="271"/>
      <c r="B641" s="272"/>
      <c r="C641" s="408"/>
      <c r="D641" s="363" t="s">
        <v>341</v>
      </c>
      <c r="E641" s="271"/>
      <c r="F641" s="385" t="s">
        <v>729</v>
      </c>
      <c r="G641" s="271"/>
      <c r="H641" s="271"/>
      <c r="I641" s="136"/>
      <c r="J641" s="271"/>
      <c r="K641" s="271"/>
      <c r="L641" s="272"/>
      <c r="M641" s="358"/>
      <c r="N641" s="359"/>
      <c r="O641" s="351"/>
      <c r="P641" s="351"/>
      <c r="Q641" s="351"/>
      <c r="R641" s="351"/>
      <c r="S641" s="351"/>
      <c r="T641" s="360"/>
      <c r="U641" s="271"/>
      <c r="V641" s="271"/>
      <c r="W641" s="271"/>
      <c r="X641" s="271"/>
      <c r="Y641" s="271"/>
      <c r="Z641" s="271"/>
      <c r="AA641" s="271"/>
      <c r="AB641" s="271"/>
      <c r="AC641" s="271"/>
      <c r="AD641" s="271"/>
      <c r="AE641" s="271"/>
      <c r="AT641" s="264" t="s">
        <v>341</v>
      </c>
      <c r="AU641" s="264" t="s">
        <v>82</v>
      </c>
    </row>
    <row r="642" spans="1:65" s="369" customFormat="1" x14ac:dyDescent="0.2">
      <c r="B642" s="370"/>
      <c r="C642" s="422"/>
      <c r="D642" s="363" t="s">
        <v>148</v>
      </c>
      <c r="E642" s="371" t="s">
        <v>3</v>
      </c>
      <c r="F642" s="372" t="s">
        <v>84</v>
      </c>
      <c r="H642" s="373">
        <v>2</v>
      </c>
      <c r="I642" s="151"/>
      <c r="L642" s="370"/>
      <c r="M642" s="374"/>
      <c r="N642" s="375"/>
      <c r="O642" s="375"/>
      <c r="P642" s="375"/>
      <c r="Q642" s="375"/>
      <c r="R642" s="375"/>
      <c r="S642" s="375"/>
      <c r="T642" s="376"/>
      <c r="AT642" s="371" t="s">
        <v>148</v>
      </c>
      <c r="AU642" s="371" t="s">
        <v>82</v>
      </c>
      <c r="AV642" s="369" t="s">
        <v>84</v>
      </c>
      <c r="AW642" s="369" t="s">
        <v>36</v>
      </c>
      <c r="AX642" s="369" t="s">
        <v>74</v>
      </c>
      <c r="AY642" s="371" t="s">
        <v>136</v>
      </c>
    </row>
    <row r="643" spans="1:65" s="377" customFormat="1" x14ac:dyDescent="0.2">
      <c r="B643" s="378"/>
      <c r="C643" s="423"/>
      <c r="D643" s="363" t="s">
        <v>148</v>
      </c>
      <c r="E643" s="379" t="s">
        <v>3</v>
      </c>
      <c r="F643" s="380" t="s">
        <v>152</v>
      </c>
      <c r="H643" s="381">
        <v>2</v>
      </c>
      <c r="I643" s="159"/>
      <c r="L643" s="378"/>
      <c r="M643" s="382"/>
      <c r="N643" s="383"/>
      <c r="O643" s="383"/>
      <c r="P643" s="383"/>
      <c r="Q643" s="383"/>
      <c r="R643" s="383"/>
      <c r="S643" s="383"/>
      <c r="T643" s="384"/>
      <c r="AT643" s="379" t="s">
        <v>148</v>
      </c>
      <c r="AU643" s="379" t="s">
        <v>82</v>
      </c>
      <c r="AV643" s="377" t="s">
        <v>144</v>
      </c>
      <c r="AW643" s="377" t="s">
        <v>36</v>
      </c>
      <c r="AX643" s="377" t="s">
        <v>82</v>
      </c>
      <c r="AY643" s="379" t="s">
        <v>136</v>
      </c>
    </row>
    <row r="644" spans="1:65" s="274" customFormat="1" ht="16.5" customHeight="1" x14ac:dyDescent="0.2">
      <c r="A644" s="271"/>
      <c r="B644" s="272"/>
      <c r="C644" s="404" t="s">
        <v>750</v>
      </c>
      <c r="D644" s="343" t="s">
        <v>139</v>
      </c>
      <c r="E644" s="344" t="s">
        <v>751</v>
      </c>
      <c r="F644" s="345" t="s">
        <v>752</v>
      </c>
      <c r="G644" s="346" t="s">
        <v>346</v>
      </c>
      <c r="H644" s="347">
        <v>2</v>
      </c>
      <c r="I644" s="131"/>
      <c r="J644" s="348">
        <f>ROUND(I644*H644,2)</f>
        <v>0</v>
      </c>
      <c r="K644" s="345" t="s">
        <v>308</v>
      </c>
      <c r="L644" s="272"/>
      <c r="M644" s="349" t="s">
        <v>3</v>
      </c>
      <c r="N644" s="350" t="s">
        <v>45</v>
      </c>
      <c r="O644" s="351"/>
      <c r="P644" s="352">
        <f>O644*H644</f>
        <v>0</v>
      </c>
      <c r="Q644" s="352">
        <v>0</v>
      </c>
      <c r="R644" s="352">
        <f>Q644*H644</f>
        <v>0</v>
      </c>
      <c r="S644" s="352">
        <v>0</v>
      </c>
      <c r="T644" s="353">
        <f>S644*H644</f>
        <v>0</v>
      </c>
      <c r="U644" s="271"/>
      <c r="V644" s="271"/>
      <c r="W644" s="271"/>
      <c r="X644" s="271"/>
      <c r="Y644" s="271"/>
      <c r="Z644" s="271"/>
      <c r="AA644" s="271"/>
      <c r="AB644" s="271"/>
      <c r="AC644" s="271"/>
      <c r="AD644" s="271"/>
      <c r="AE644" s="271"/>
      <c r="AR644" s="354" t="s">
        <v>727</v>
      </c>
      <c r="AT644" s="354" t="s">
        <v>139</v>
      </c>
      <c r="AU644" s="354" t="s">
        <v>82</v>
      </c>
      <c r="AY644" s="264" t="s">
        <v>136</v>
      </c>
      <c r="BE644" s="355">
        <f>IF(N644="základní",J644,0)</f>
        <v>0</v>
      </c>
      <c r="BF644" s="355">
        <f>IF(N644="snížená",J644,0)</f>
        <v>0</v>
      </c>
      <c r="BG644" s="355">
        <f>IF(N644="zákl. přenesená",J644,0)</f>
        <v>0</v>
      </c>
      <c r="BH644" s="355">
        <f>IF(N644="sníž. přenesená",J644,0)</f>
        <v>0</v>
      </c>
      <c r="BI644" s="355">
        <f>IF(N644="nulová",J644,0)</f>
        <v>0</v>
      </c>
      <c r="BJ644" s="264" t="s">
        <v>82</v>
      </c>
      <c r="BK644" s="355">
        <f>ROUND(I644*H644,2)</f>
        <v>0</v>
      </c>
      <c r="BL644" s="264" t="s">
        <v>727</v>
      </c>
      <c r="BM644" s="354" t="s">
        <v>753</v>
      </c>
    </row>
    <row r="645" spans="1:65" s="274" customFormat="1" ht="29.25" x14ac:dyDescent="0.2">
      <c r="A645" s="271"/>
      <c r="B645" s="272"/>
      <c r="C645" s="408"/>
      <c r="D645" s="363" t="s">
        <v>341</v>
      </c>
      <c r="E645" s="271"/>
      <c r="F645" s="385" t="s">
        <v>729</v>
      </c>
      <c r="G645" s="271"/>
      <c r="H645" s="271"/>
      <c r="I645" s="136"/>
      <c r="J645" s="271"/>
      <c r="K645" s="271"/>
      <c r="L645" s="272"/>
      <c r="M645" s="358"/>
      <c r="N645" s="359"/>
      <c r="O645" s="351"/>
      <c r="P645" s="351"/>
      <c r="Q645" s="351"/>
      <c r="R645" s="351"/>
      <c r="S645" s="351"/>
      <c r="T645" s="360"/>
      <c r="U645" s="271"/>
      <c r="V645" s="271"/>
      <c r="W645" s="271"/>
      <c r="X645" s="271"/>
      <c r="Y645" s="271"/>
      <c r="Z645" s="271"/>
      <c r="AA645" s="271"/>
      <c r="AB645" s="271"/>
      <c r="AC645" s="271"/>
      <c r="AD645" s="271"/>
      <c r="AE645" s="271"/>
      <c r="AT645" s="264" t="s">
        <v>341</v>
      </c>
      <c r="AU645" s="264" t="s">
        <v>82</v>
      </c>
    </row>
    <row r="646" spans="1:65" s="369" customFormat="1" x14ac:dyDescent="0.2">
      <c r="B646" s="370"/>
      <c r="C646" s="422"/>
      <c r="D646" s="363" t="s">
        <v>148</v>
      </c>
      <c r="E646" s="371" t="s">
        <v>3</v>
      </c>
      <c r="F646" s="372" t="s">
        <v>84</v>
      </c>
      <c r="H646" s="373">
        <v>2</v>
      </c>
      <c r="I646" s="151"/>
      <c r="L646" s="370"/>
      <c r="M646" s="374"/>
      <c r="N646" s="375"/>
      <c r="O646" s="375"/>
      <c r="P646" s="375"/>
      <c r="Q646" s="375"/>
      <c r="R646" s="375"/>
      <c r="S646" s="375"/>
      <c r="T646" s="376"/>
      <c r="AT646" s="371" t="s">
        <v>148</v>
      </c>
      <c r="AU646" s="371" t="s">
        <v>82</v>
      </c>
      <c r="AV646" s="369" t="s">
        <v>84</v>
      </c>
      <c r="AW646" s="369" t="s">
        <v>36</v>
      </c>
      <c r="AX646" s="369" t="s">
        <v>74</v>
      </c>
      <c r="AY646" s="371" t="s">
        <v>136</v>
      </c>
    </row>
    <row r="647" spans="1:65" s="377" customFormat="1" x14ac:dyDescent="0.2">
      <c r="B647" s="378"/>
      <c r="C647" s="423"/>
      <c r="D647" s="363" t="s">
        <v>148</v>
      </c>
      <c r="E647" s="379" t="s">
        <v>3</v>
      </c>
      <c r="F647" s="380" t="s">
        <v>152</v>
      </c>
      <c r="H647" s="381">
        <v>2</v>
      </c>
      <c r="I647" s="159"/>
      <c r="L647" s="378"/>
      <c r="M647" s="382"/>
      <c r="N647" s="383"/>
      <c r="O647" s="383"/>
      <c r="P647" s="383"/>
      <c r="Q647" s="383"/>
      <c r="R647" s="383"/>
      <c r="S647" s="383"/>
      <c r="T647" s="384"/>
      <c r="AT647" s="379" t="s">
        <v>148</v>
      </c>
      <c r="AU647" s="379" t="s">
        <v>82</v>
      </c>
      <c r="AV647" s="377" t="s">
        <v>144</v>
      </c>
      <c r="AW647" s="377" t="s">
        <v>36</v>
      </c>
      <c r="AX647" s="377" t="s">
        <v>82</v>
      </c>
      <c r="AY647" s="379" t="s">
        <v>136</v>
      </c>
    </row>
    <row r="648" spans="1:65" s="274" customFormat="1" ht="24.2" customHeight="1" x14ac:dyDescent="0.2">
      <c r="A648" s="271"/>
      <c r="B648" s="272"/>
      <c r="C648" s="404" t="s">
        <v>754</v>
      </c>
      <c r="D648" s="343" t="s">
        <v>139</v>
      </c>
      <c r="E648" s="344" t="s">
        <v>755</v>
      </c>
      <c r="F648" s="345" t="s">
        <v>756</v>
      </c>
      <c r="G648" s="346" t="s">
        <v>315</v>
      </c>
      <c r="H648" s="347">
        <v>12</v>
      </c>
      <c r="I648" s="131"/>
      <c r="J648" s="348">
        <f>ROUND(I648*H648,2)</f>
        <v>0</v>
      </c>
      <c r="K648" s="345" t="s">
        <v>308</v>
      </c>
      <c r="L648" s="272"/>
      <c r="M648" s="349" t="s">
        <v>3</v>
      </c>
      <c r="N648" s="350" t="s">
        <v>45</v>
      </c>
      <c r="O648" s="351"/>
      <c r="P648" s="352">
        <f>O648*H648</f>
        <v>0</v>
      </c>
      <c r="Q648" s="352">
        <v>0</v>
      </c>
      <c r="R648" s="352">
        <f>Q648*H648</f>
        <v>0</v>
      </c>
      <c r="S648" s="352">
        <v>0</v>
      </c>
      <c r="T648" s="353">
        <f>S648*H648</f>
        <v>0</v>
      </c>
      <c r="U648" s="271"/>
      <c r="V648" s="271"/>
      <c r="W648" s="271"/>
      <c r="X648" s="271"/>
      <c r="Y648" s="271"/>
      <c r="Z648" s="271"/>
      <c r="AA648" s="271"/>
      <c r="AB648" s="271"/>
      <c r="AC648" s="271"/>
      <c r="AD648" s="271"/>
      <c r="AE648" s="271"/>
      <c r="AR648" s="354" t="s">
        <v>727</v>
      </c>
      <c r="AT648" s="354" t="s">
        <v>139</v>
      </c>
      <c r="AU648" s="354" t="s">
        <v>82</v>
      </c>
      <c r="AY648" s="264" t="s">
        <v>136</v>
      </c>
      <c r="BE648" s="355">
        <f>IF(N648="základní",J648,0)</f>
        <v>0</v>
      </c>
      <c r="BF648" s="355">
        <f>IF(N648="snížená",J648,0)</f>
        <v>0</v>
      </c>
      <c r="BG648" s="355">
        <f>IF(N648="zákl. přenesená",J648,0)</f>
        <v>0</v>
      </c>
      <c r="BH648" s="355">
        <f>IF(N648="sníž. přenesená",J648,0)</f>
        <v>0</v>
      </c>
      <c r="BI648" s="355">
        <f>IF(N648="nulová",J648,0)</f>
        <v>0</v>
      </c>
      <c r="BJ648" s="264" t="s">
        <v>82</v>
      </c>
      <c r="BK648" s="355">
        <f>ROUND(I648*H648,2)</f>
        <v>0</v>
      </c>
      <c r="BL648" s="264" t="s">
        <v>727</v>
      </c>
      <c r="BM648" s="354" t="s">
        <v>757</v>
      </c>
    </row>
    <row r="649" spans="1:65" s="274" customFormat="1" ht="29.25" x14ac:dyDescent="0.2">
      <c r="A649" s="271"/>
      <c r="B649" s="272"/>
      <c r="C649" s="408"/>
      <c r="D649" s="363" t="s">
        <v>341</v>
      </c>
      <c r="E649" s="271"/>
      <c r="F649" s="385" t="s">
        <v>758</v>
      </c>
      <c r="G649" s="271"/>
      <c r="H649" s="271"/>
      <c r="I649" s="136"/>
      <c r="J649" s="271"/>
      <c r="K649" s="271"/>
      <c r="L649" s="272"/>
      <c r="M649" s="358"/>
      <c r="N649" s="359"/>
      <c r="O649" s="351"/>
      <c r="P649" s="351"/>
      <c r="Q649" s="351"/>
      <c r="R649" s="351"/>
      <c r="S649" s="351"/>
      <c r="T649" s="360"/>
      <c r="U649" s="271"/>
      <c r="V649" s="271"/>
      <c r="W649" s="271"/>
      <c r="X649" s="271"/>
      <c r="Y649" s="271"/>
      <c r="Z649" s="271"/>
      <c r="AA649" s="271"/>
      <c r="AB649" s="271"/>
      <c r="AC649" s="271"/>
      <c r="AD649" s="271"/>
      <c r="AE649" s="271"/>
      <c r="AT649" s="264" t="s">
        <v>341</v>
      </c>
      <c r="AU649" s="264" t="s">
        <v>82</v>
      </c>
    </row>
    <row r="650" spans="1:65" s="369" customFormat="1" x14ac:dyDescent="0.2">
      <c r="B650" s="370"/>
      <c r="C650" s="422"/>
      <c r="D650" s="363" t="s">
        <v>148</v>
      </c>
      <c r="E650" s="371" t="s">
        <v>3</v>
      </c>
      <c r="F650" s="372" t="s">
        <v>228</v>
      </c>
      <c r="H650" s="373">
        <v>12</v>
      </c>
      <c r="I650" s="151"/>
      <c r="L650" s="370"/>
      <c r="M650" s="374"/>
      <c r="N650" s="375"/>
      <c r="O650" s="375"/>
      <c r="P650" s="375"/>
      <c r="Q650" s="375"/>
      <c r="R650" s="375"/>
      <c r="S650" s="375"/>
      <c r="T650" s="376"/>
      <c r="AT650" s="371" t="s">
        <v>148</v>
      </c>
      <c r="AU650" s="371" t="s">
        <v>82</v>
      </c>
      <c r="AV650" s="369" t="s">
        <v>84</v>
      </c>
      <c r="AW650" s="369" t="s">
        <v>36</v>
      </c>
      <c r="AX650" s="369" t="s">
        <v>74</v>
      </c>
      <c r="AY650" s="371" t="s">
        <v>136</v>
      </c>
    </row>
    <row r="651" spans="1:65" s="377" customFormat="1" x14ac:dyDescent="0.2">
      <c r="B651" s="378"/>
      <c r="C651" s="423"/>
      <c r="D651" s="363" t="s">
        <v>148</v>
      </c>
      <c r="E651" s="379" t="s">
        <v>3</v>
      </c>
      <c r="F651" s="380" t="s">
        <v>152</v>
      </c>
      <c r="H651" s="381">
        <v>12</v>
      </c>
      <c r="I651" s="159"/>
      <c r="L651" s="378"/>
      <c r="M651" s="382"/>
      <c r="N651" s="383"/>
      <c r="O651" s="383"/>
      <c r="P651" s="383"/>
      <c r="Q651" s="383"/>
      <c r="R651" s="383"/>
      <c r="S651" s="383"/>
      <c r="T651" s="384"/>
      <c r="AT651" s="379" t="s">
        <v>148</v>
      </c>
      <c r="AU651" s="379" t="s">
        <v>82</v>
      </c>
      <c r="AV651" s="377" t="s">
        <v>144</v>
      </c>
      <c r="AW651" s="377" t="s">
        <v>36</v>
      </c>
      <c r="AX651" s="377" t="s">
        <v>82</v>
      </c>
      <c r="AY651" s="379" t="s">
        <v>136</v>
      </c>
    </row>
    <row r="652" spans="1:65" s="274" customFormat="1" ht="16.5" customHeight="1" x14ac:dyDescent="0.2">
      <c r="A652" s="271"/>
      <c r="B652" s="272"/>
      <c r="C652" s="404" t="s">
        <v>759</v>
      </c>
      <c r="D652" s="343" t="s">
        <v>139</v>
      </c>
      <c r="E652" s="344" t="s">
        <v>760</v>
      </c>
      <c r="F652" s="345" t="s">
        <v>761</v>
      </c>
      <c r="G652" s="346" t="s">
        <v>346</v>
      </c>
      <c r="H652" s="347">
        <v>1</v>
      </c>
      <c r="I652" s="131"/>
      <c r="J652" s="348">
        <f>ROUND(I652*H652,2)</f>
        <v>0</v>
      </c>
      <c r="K652" s="345" t="s">
        <v>308</v>
      </c>
      <c r="L652" s="272"/>
      <c r="M652" s="349" t="s">
        <v>3</v>
      </c>
      <c r="N652" s="350" t="s">
        <v>45</v>
      </c>
      <c r="O652" s="351"/>
      <c r="P652" s="352">
        <f>O652*H652</f>
        <v>0</v>
      </c>
      <c r="Q652" s="352">
        <v>0</v>
      </c>
      <c r="R652" s="352">
        <f>Q652*H652</f>
        <v>0</v>
      </c>
      <c r="S652" s="352">
        <v>0</v>
      </c>
      <c r="T652" s="353">
        <f>S652*H652</f>
        <v>0</v>
      </c>
      <c r="U652" s="271"/>
      <c r="V652" s="271"/>
      <c r="W652" s="271"/>
      <c r="X652" s="271"/>
      <c r="Y652" s="271"/>
      <c r="Z652" s="271"/>
      <c r="AA652" s="271"/>
      <c r="AB652" s="271"/>
      <c r="AC652" s="271"/>
      <c r="AD652" s="271"/>
      <c r="AE652" s="271"/>
      <c r="AR652" s="354" t="s">
        <v>727</v>
      </c>
      <c r="AT652" s="354" t="s">
        <v>139</v>
      </c>
      <c r="AU652" s="354" t="s">
        <v>82</v>
      </c>
      <c r="AY652" s="264" t="s">
        <v>136</v>
      </c>
      <c r="BE652" s="355">
        <f>IF(N652="základní",J652,0)</f>
        <v>0</v>
      </c>
      <c r="BF652" s="355">
        <f>IF(N652="snížená",J652,0)</f>
        <v>0</v>
      </c>
      <c r="BG652" s="355">
        <f>IF(N652="zákl. přenesená",J652,0)</f>
        <v>0</v>
      </c>
      <c r="BH652" s="355">
        <f>IF(N652="sníž. přenesená",J652,0)</f>
        <v>0</v>
      </c>
      <c r="BI652" s="355">
        <f>IF(N652="nulová",J652,0)</f>
        <v>0</v>
      </c>
      <c r="BJ652" s="264" t="s">
        <v>82</v>
      </c>
      <c r="BK652" s="355">
        <f>ROUND(I652*H652,2)</f>
        <v>0</v>
      </c>
      <c r="BL652" s="264" t="s">
        <v>727</v>
      </c>
      <c r="BM652" s="354" t="s">
        <v>762</v>
      </c>
    </row>
    <row r="653" spans="1:65" s="274" customFormat="1" ht="29.25" x14ac:dyDescent="0.2">
      <c r="A653" s="271"/>
      <c r="B653" s="272"/>
      <c r="C653" s="408"/>
      <c r="D653" s="363" t="s">
        <v>341</v>
      </c>
      <c r="E653" s="271"/>
      <c r="F653" s="385" t="s">
        <v>758</v>
      </c>
      <c r="G653" s="271"/>
      <c r="H653" s="271"/>
      <c r="I653" s="136"/>
      <c r="J653" s="271"/>
      <c r="K653" s="271"/>
      <c r="L653" s="272"/>
      <c r="M653" s="358"/>
      <c r="N653" s="359"/>
      <c r="O653" s="351"/>
      <c r="P653" s="351"/>
      <c r="Q653" s="351"/>
      <c r="R653" s="351"/>
      <c r="S653" s="351"/>
      <c r="T653" s="360"/>
      <c r="U653" s="271"/>
      <c r="V653" s="271"/>
      <c r="W653" s="271"/>
      <c r="X653" s="271"/>
      <c r="Y653" s="271"/>
      <c r="Z653" s="271"/>
      <c r="AA653" s="271"/>
      <c r="AB653" s="271"/>
      <c r="AC653" s="271"/>
      <c r="AD653" s="271"/>
      <c r="AE653" s="271"/>
      <c r="AT653" s="264" t="s">
        <v>341</v>
      </c>
      <c r="AU653" s="264" t="s">
        <v>82</v>
      </c>
    </row>
    <row r="654" spans="1:65" s="369" customFormat="1" x14ac:dyDescent="0.2">
      <c r="B654" s="370"/>
      <c r="C654" s="422"/>
      <c r="D654" s="363" t="s">
        <v>148</v>
      </c>
      <c r="E654" s="371" t="s">
        <v>3</v>
      </c>
      <c r="F654" s="372" t="s">
        <v>82</v>
      </c>
      <c r="H654" s="373">
        <v>1</v>
      </c>
      <c r="I654" s="151"/>
      <c r="L654" s="370"/>
      <c r="M654" s="374"/>
      <c r="N654" s="375"/>
      <c r="O654" s="375"/>
      <c r="P654" s="375"/>
      <c r="Q654" s="375"/>
      <c r="R654" s="375"/>
      <c r="S654" s="375"/>
      <c r="T654" s="376"/>
      <c r="AT654" s="371" t="s">
        <v>148</v>
      </c>
      <c r="AU654" s="371" t="s">
        <v>82</v>
      </c>
      <c r="AV654" s="369" t="s">
        <v>84</v>
      </c>
      <c r="AW654" s="369" t="s">
        <v>36</v>
      </c>
      <c r="AX654" s="369" t="s">
        <v>74</v>
      </c>
      <c r="AY654" s="371" t="s">
        <v>136</v>
      </c>
    </row>
    <row r="655" spans="1:65" s="377" customFormat="1" x14ac:dyDescent="0.2">
      <c r="B655" s="378"/>
      <c r="C655" s="423"/>
      <c r="D655" s="363" t="s">
        <v>148</v>
      </c>
      <c r="E655" s="379" t="s">
        <v>3</v>
      </c>
      <c r="F655" s="380" t="s">
        <v>152</v>
      </c>
      <c r="H655" s="381">
        <v>1</v>
      </c>
      <c r="I655" s="159"/>
      <c r="L655" s="378"/>
      <c r="M655" s="382"/>
      <c r="N655" s="383"/>
      <c r="O655" s="383"/>
      <c r="P655" s="383"/>
      <c r="Q655" s="383"/>
      <c r="R655" s="383"/>
      <c r="S655" s="383"/>
      <c r="T655" s="384"/>
      <c r="AT655" s="379" t="s">
        <v>148</v>
      </c>
      <c r="AU655" s="379" t="s">
        <v>82</v>
      </c>
      <c r="AV655" s="377" t="s">
        <v>144</v>
      </c>
      <c r="AW655" s="377" t="s">
        <v>36</v>
      </c>
      <c r="AX655" s="377" t="s">
        <v>82</v>
      </c>
      <c r="AY655" s="379" t="s">
        <v>136</v>
      </c>
    </row>
    <row r="656" spans="1:65" s="274" customFormat="1" ht="16.5" customHeight="1" x14ac:dyDescent="0.2">
      <c r="A656" s="271"/>
      <c r="B656" s="272"/>
      <c r="C656" s="404" t="s">
        <v>763</v>
      </c>
      <c r="D656" s="343" t="s">
        <v>139</v>
      </c>
      <c r="E656" s="344" t="s">
        <v>764</v>
      </c>
      <c r="F656" s="345" t="s">
        <v>765</v>
      </c>
      <c r="G656" s="346" t="s">
        <v>346</v>
      </c>
      <c r="H656" s="347">
        <v>7</v>
      </c>
      <c r="I656" s="131"/>
      <c r="J656" s="348">
        <f>ROUND(I656*H656,2)</f>
        <v>0</v>
      </c>
      <c r="K656" s="345" t="s">
        <v>308</v>
      </c>
      <c r="L656" s="272"/>
      <c r="M656" s="349" t="s">
        <v>3</v>
      </c>
      <c r="N656" s="350" t="s">
        <v>45</v>
      </c>
      <c r="O656" s="351"/>
      <c r="P656" s="352">
        <f>O656*H656</f>
        <v>0</v>
      </c>
      <c r="Q656" s="352">
        <v>0</v>
      </c>
      <c r="R656" s="352">
        <f>Q656*H656</f>
        <v>0</v>
      </c>
      <c r="S656" s="352">
        <v>0</v>
      </c>
      <c r="T656" s="353">
        <f>S656*H656</f>
        <v>0</v>
      </c>
      <c r="U656" s="271"/>
      <c r="V656" s="271"/>
      <c r="W656" s="271"/>
      <c r="X656" s="271"/>
      <c r="Y656" s="271"/>
      <c r="Z656" s="271"/>
      <c r="AA656" s="271"/>
      <c r="AB656" s="271"/>
      <c r="AC656" s="271"/>
      <c r="AD656" s="271"/>
      <c r="AE656" s="271"/>
      <c r="AR656" s="354" t="s">
        <v>727</v>
      </c>
      <c r="AT656" s="354" t="s">
        <v>139</v>
      </c>
      <c r="AU656" s="354" t="s">
        <v>82</v>
      </c>
      <c r="AY656" s="264" t="s">
        <v>136</v>
      </c>
      <c r="BE656" s="355">
        <f>IF(N656="základní",J656,0)</f>
        <v>0</v>
      </c>
      <c r="BF656" s="355">
        <f>IF(N656="snížená",J656,0)</f>
        <v>0</v>
      </c>
      <c r="BG656" s="355">
        <f>IF(N656="zákl. přenesená",J656,0)</f>
        <v>0</v>
      </c>
      <c r="BH656" s="355">
        <f>IF(N656="sníž. přenesená",J656,0)</f>
        <v>0</v>
      </c>
      <c r="BI656" s="355">
        <f>IF(N656="nulová",J656,0)</f>
        <v>0</v>
      </c>
      <c r="BJ656" s="264" t="s">
        <v>82</v>
      </c>
      <c r="BK656" s="355">
        <f>ROUND(I656*H656,2)</f>
        <v>0</v>
      </c>
      <c r="BL656" s="264" t="s">
        <v>727</v>
      </c>
      <c r="BM656" s="354" t="s">
        <v>766</v>
      </c>
    </row>
    <row r="657" spans="1:65" s="274" customFormat="1" ht="29.25" x14ac:dyDescent="0.2">
      <c r="A657" s="271"/>
      <c r="B657" s="272"/>
      <c r="C657" s="408"/>
      <c r="D657" s="363" t="s">
        <v>341</v>
      </c>
      <c r="E657" s="271"/>
      <c r="F657" s="385" t="s">
        <v>758</v>
      </c>
      <c r="G657" s="271"/>
      <c r="H657" s="271"/>
      <c r="I657" s="136"/>
      <c r="J657" s="271"/>
      <c r="K657" s="271"/>
      <c r="L657" s="272"/>
      <c r="M657" s="358"/>
      <c r="N657" s="359"/>
      <c r="O657" s="351"/>
      <c r="P657" s="351"/>
      <c r="Q657" s="351"/>
      <c r="R657" s="351"/>
      <c r="S657" s="351"/>
      <c r="T657" s="360"/>
      <c r="U657" s="271"/>
      <c r="V657" s="271"/>
      <c r="W657" s="271"/>
      <c r="X657" s="271"/>
      <c r="Y657" s="271"/>
      <c r="Z657" s="271"/>
      <c r="AA657" s="271"/>
      <c r="AB657" s="271"/>
      <c r="AC657" s="271"/>
      <c r="AD657" s="271"/>
      <c r="AE657" s="271"/>
      <c r="AT657" s="264" t="s">
        <v>341</v>
      </c>
      <c r="AU657" s="264" t="s">
        <v>82</v>
      </c>
    </row>
    <row r="658" spans="1:65" s="369" customFormat="1" x14ac:dyDescent="0.2">
      <c r="B658" s="370"/>
      <c r="C658" s="422"/>
      <c r="D658" s="363" t="s">
        <v>148</v>
      </c>
      <c r="E658" s="371" t="s">
        <v>3</v>
      </c>
      <c r="F658" s="372" t="s">
        <v>183</v>
      </c>
      <c r="H658" s="373">
        <v>7</v>
      </c>
      <c r="I658" s="151"/>
      <c r="L658" s="370"/>
      <c r="M658" s="374"/>
      <c r="N658" s="375"/>
      <c r="O658" s="375"/>
      <c r="P658" s="375"/>
      <c r="Q658" s="375"/>
      <c r="R658" s="375"/>
      <c r="S658" s="375"/>
      <c r="T658" s="376"/>
      <c r="AT658" s="371" t="s">
        <v>148</v>
      </c>
      <c r="AU658" s="371" t="s">
        <v>82</v>
      </c>
      <c r="AV658" s="369" t="s">
        <v>84</v>
      </c>
      <c r="AW658" s="369" t="s">
        <v>36</v>
      </c>
      <c r="AX658" s="369" t="s">
        <v>74</v>
      </c>
      <c r="AY658" s="371" t="s">
        <v>136</v>
      </c>
    </row>
    <row r="659" spans="1:65" s="377" customFormat="1" x14ac:dyDescent="0.2">
      <c r="B659" s="378"/>
      <c r="C659" s="423"/>
      <c r="D659" s="363" t="s">
        <v>148</v>
      </c>
      <c r="E659" s="379" t="s">
        <v>3</v>
      </c>
      <c r="F659" s="380" t="s">
        <v>152</v>
      </c>
      <c r="H659" s="381">
        <v>7</v>
      </c>
      <c r="I659" s="159"/>
      <c r="L659" s="378"/>
      <c r="M659" s="382"/>
      <c r="N659" s="383"/>
      <c r="O659" s="383"/>
      <c r="P659" s="383"/>
      <c r="Q659" s="383"/>
      <c r="R659" s="383"/>
      <c r="S659" s="383"/>
      <c r="T659" s="384"/>
      <c r="AT659" s="379" t="s">
        <v>148</v>
      </c>
      <c r="AU659" s="379" t="s">
        <v>82</v>
      </c>
      <c r="AV659" s="377" t="s">
        <v>144</v>
      </c>
      <c r="AW659" s="377" t="s">
        <v>36</v>
      </c>
      <c r="AX659" s="377" t="s">
        <v>82</v>
      </c>
      <c r="AY659" s="379" t="s">
        <v>136</v>
      </c>
    </row>
    <row r="660" spans="1:65" s="274" customFormat="1" ht="16.5" customHeight="1" x14ac:dyDescent="0.2">
      <c r="A660" s="271"/>
      <c r="B660" s="272"/>
      <c r="C660" s="404" t="s">
        <v>767</v>
      </c>
      <c r="D660" s="343" t="s">
        <v>139</v>
      </c>
      <c r="E660" s="344" t="s">
        <v>768</v>
      </c>
      <c r="F660" s="345" t="s">
        <v>769</v>
      </c>
      <c r="G660" s="346" t="s">
        <v>315</v>
      </c>
      <c r="H660" s="347">
        <v>1</v>
      </c>
      <c r="I660" s="131"/>
      <c r="J660" s="348">
        <f>ROUND(I660*H660,2)</f>
        <v>0</v>
      </c>
      <c r="K660" s="345" t="s">
        <v>308</v>
      </c>
      <c r="L660" s="272"/>
      <c r="M660" s="349" t="s">
        <v>3</v>
      </c>
      <c r="N660" s="350" t="s">
        <v>45</v>
      </c>
      <c r="O660" s="351"/>
      <c r="P660" s="352">
        <f>O660*H660</f>
        <v>0</v>
      </c>
      <c r="Q660" s="352">
        <v>0</v>
      </c>
      <c r="R660" s="352">
        <f>Q660*H660</f>
        <v>0</v>
      </c>
      <c r="S660" s="352">
        <v>0</v>
      </c>
      <c r="T660" s="353">
        <f>S660*H660</f>
        <v>0</v>
      </c>
      <c r="U660" s="271"/>
      <c r="V660" s="271"/>
      <c r="W660" s="271"/>
      <c r="X660" s="271"/>
      <c r="Y660" s="271"/>
      <c r="Z660" s="271"/>
      <c r="AA660" s="271"/>
      <c r="AB660" s="271"/>
      <c r="AC660" s="271"/>
      <c r="AD660" s="271"/>
      <c r="AE660" s="271"/>
      <c r="AR660" s="354" t="s">
        <v>727</v>
      </c>
      <c r="AT660" s="354" t="s">
        <v>139</v>
      </c>
      <c r="AU660" s="354" t="s">
        <v>82</v>
      </c>
      <c r="AY660" s="264" t="s">
        <v>136</v>
      </c>
      <c r="BE660" s="355">
        <f>IF(N660="základní",J660,0)</f>
        <v>0</v>
      </c>
      <c r="BF660" s="355">
        <f>IF(N660="snížená",J660,0)</f>
        <v>0</v>
      </c>
      <c r="BG660" s="355">
        <f>IF(N660="zákl. přenesená",J660,0)</f>
        <v>0</v>
      </c>
      <c r="BH660" s="355">
        <f>IF(N660="sníž. přenesená",J660,0)</f>
        <v>0</v>
      </c>
      <c r="BI660" s="355">
        <f>IF(N660="nulová",J660,0)</f>
        <v>0</v>
      </c>
      <c r="BJ660" s="264" t="s">
        <v>82</v>
      </c>
      <c r="BK660" s="355">
        <f>ROUND(I660*H660,2)</f>
        <v>0</v>
      </c>
      <c r="BL660" s="264" t="s">
        <v>727</v>
      </c>
      <c r="BM660" s="354" t="s">
        <v>770</v>
      </c>
    </row>
    <row r="661" spans="1:65" s="274" customFormat="1" ht="29.25" x14ac:dyDescent="0.2">
      <c r="A661" s="271"/>
      <c r="B661" s="272"/>
      <c r="C661" s="408"/>
      <c r="D661" s="363" t="s">
        <v>341</v>
      </c>
      <c r="E661" s="271"/>
      <c r="F661" s="385" t="s">
        <v>758</v>
      </c>
      <c r="G661" s="271"/>
      <c r="H661" s="271"/>
      <c r="I661" s="136"/>
      <c r="J661" s="271"/>
      <c r="K661" s="271"/>
      <c r="L661" s="272"/>
      <c r="M661" s="358"/>
      <c r="N661" s="359"/>
      <c r="O661" s="351"/>
      <c r="P661" s="351"/>
      <c r="Q661" s="351"/>
      <c r="R661" s="351"/>
      <c r="S661" s="351"/>
      <c r="T661" s="360"/>
      <c r="U661" s="271"/>
      <c r="V661" s="271"/>
      <c r="W661" s="271"/>
      <c r="X661" s="271"/>
      <c r="Y661" s="271"/>
      <c r="Z661" s="271"/>
      <c r="AA661" s="271"/>
      <c r="AB661" s="271"/>
      <c r="AC661" s="271"/>
      <c r="AD661" s="271"/>
      <c r="AE661" s="271"/>
      <c r="AT661" s="264" t="s">
        <v>341</v>
      </c>
      <c r="AU661" s="264" t="s">
        <v>82</v>
      </c>
    </row>
    <row r="662" spans="1:65" s="369" customFormat="1" x14ac:dyDescent="0.2">
      <c r="B662" s="370"/>
      <c r="C662" s="422"/>
      <c r="D662" s="363" t="s">
        <v>148</v>
      </c>
      <c r="E662" s="371" t="s">
        <v>3</v>
      </c>
      <c r="F662" s="372" t="s">
        <v>82</v>
      </c>
      <c r="H662" s="373">
        <v>1</v>
      </c>
      <c r="I662" s="151"/>
      <c r="L662" s="370"/>
      <c r="M662" s="374"/>
      <c r="N662" s="375"/>
      <c r="O662" s="375"/>
      <c r="P662" s="375"/>
      <c r="Q662" s="375"/>
      <c r="R662" s="375"/>
      <c r="S662" s="375"/>
      <c r="T662" s="376"/>
      <c r="AT662" s="371" t="s">
        <v>148</v>
      </c>
      <c r="AU662" s="371" t="s">
        <v>82</v>
      </c>
      <c r="AV662" s="369" t="s">
        <v>84</v>
      </c>
      <c r="AW662" s="369" t="s">
        <v>36</v>
      </c>
      <c r="AX662" s="369" t="s">
        <v>74</v>
      </c>
      <c r="AY662" s="371" t="s">
        <v>136</v>
      </c>
    </row>
    <row r="663" spans="1:65" s="377" customFormat="1" x14ac:dyDescent="0.2">
      <c r="B663" s="378"/>
      <c r="C663" s="423"/>
      <c r="D663" s="363" t="s">
        <v>148</v>
      </c>
      <c r="E663" s="379" t="s">
        <v>3</v>
      </c>
      <c r="F663" s="380" t="s">
        <v>152</v>
      </c>
      <c r="H663" s="381">
        <v>1</v>
      </c>
      <c r="I663" s="159"/>
      <c r="L663" s="378"/>
      <c r="M663" s="382"/>
      <c r="N663" s="383"/>
      <c r="O663" s="383"/>
      <c r="P663" s="383"/>
      <c r="Q663" s="383"/>
      <c r="R663" s="383"/>
      <c r="S663" s="383"/>
      <c r="T663" s="384"/>
      <c r="AT663" s="379" t="s">
        <v>148</v>
      </c>
      <c r="AU663" s="379" t="s">
        <v>82</v>
      </c>
      <c r="AV663" s="377" t="s">
        <v>144</v>
      </c>
      <c r="AW663" s="377" t="s">
        <v>36</v>
      </c>
      <c r="AX663" s="377" t="s">
        <v>82</v>
      </c>
      <c r="AY663" s="379" t="s">
        <v>136</v>
      </c>
    </row>
    <row r="664" spans="1:65" s="274" customFormat="1" ht="16.5" customHeight="1" x14ac:dyDescent="0.2">
      <c r="A664" s="271"/>
      <c r="B664" s="272"/>
      <c r="C664" s="404" t="s">
        <v>771</v>
      </c>
      <c r="D664" s="343" t="s">
        <v>139</v>
      </c>
      <c r="E664" s="344" t="s">
        <v>772</v>
      </c>
      <c r="F664" s="345" t="s">
        <v>773</v>
      </c>
      <c r="G664" s="346" t="s">
        <v>346</v>
      </c>
      <c r="H664" s="347">
        <v>1</v>
      </c>
      <c r="I664" s="131"/>
      <c r="J664" s="348">
        <f>ROUND(I664*H664,2)</f>
        <v>0</v>
      </c>
      <c r="K664" s="345" t="s">
        <v>308</v>
      </c>
      <c r="L664" s="272"/>
      <c r="M664" s="349" t="s">
        <v>3</v>
      </c>
      <c r="N664" s="350" t="s">
        <v>45</v>
      </c>
      <c r="O664" s="351"/>
      <c r="P664" s="352">
        <f>O664*H664</f>
        <v>0</v>
      </c>
      <c r="Q664" s="352">
        <v>0</v>
      </c>
      <c r="R664" s="352">
        <f>Q664*H664</f>
        <v>0</v>
      </c>
      <c r="S664" s="352">
        <v>0</v>
      </c>
      <c r="T664" s="353">
        <f>S664*H664</f>
        <v>0</v>
      </c>
      <c r="U664" s="271"/>
      <c r="V664" s="271"/>
      <c r="W664" s="271"/>
      <c r="X664" s="271"/>
      <c r="Y664" s="271"/>
      <c r="Z664" s="271"/>
      <c r="AA664" s="271"/>
      <c r="AB664" s="271"/>
      <c r="AC664" s="271"/>
      <c r="AD664" s="271"/>
      <c r="AE664" s="271"/>
      <c r="AR664" s="354" t="s">
        <v>727</v>
      </c>
      <c r="AT664" s="354" t="s">
        <v>139</v>
      </c>
      <c r="AU664" s="354" t="s">
        <v>82</v>
      </c>
      <c r="AY664" s="264" t="s">
        <v>136</v>
      </c>
      <c r="BE664" s="355">
        <f>IF(N664="základní",J664,0)</f>
        <v>0</v>
      </c>
      <c r="BF664" s="355">
        <f>IF(N664="snížená",J664,0)</f>
        <v>0</v>
      </c>
      <c r="BG664" s="355">
        <f>IF(N664="zákl. přenesená",J664,0)</f>
        <v>0</v>
      </c>
      <c r="BH664" s="355">
        <f>IF(N664="sníž. přenesená",J664,0)</f>
        <v>0</v>
      </c>
      <c r="BI664" s="355">
        <f>IF(N664="nulová",J664,0)</f>
        <v>0</v>
      </c>
      <c r="BJ664" s="264" t="s">
        <v>82</v>
      </c>
      <c r="BK664" s="355">
        <f>ROUND(I664*H664,2)</f>
        <v>0</v>
      </c>
      <c r="BL664" s="264" t="s">
        <v>727</v>
      </c>
      <c r="BM664" s="354" t="s">
        <v>774</v>
      </c>
    </row>
    <row r="665" spans="1:65" s="274" customFormat="1" ht="29.25" x14ac:dyDescent="0.2">
      <c r="A665" s="271"/>
      <c r="B665" s="272"/>
      <c r="C665" s="408"/>
      <c r="D665" s="363" t="s">
        <v>341</v>
      </c>
      <c r="E665" s="271"/>
      <c r="F665" s="385" t="s">
        <v>758</v>
      </c>
      <c r="G665" s="271"/>
      <c r="H665" s="271"/>
      <c r="I665" s="136"/>
      <c r="J665" s="271"/>
      <c r="K665" s="271"/>
      <c r="L665" s="272"/>
      <c r="M665" s="358"/>
      <c r="N665" s="359"/>
      <c r="O665" s="351"/>
      <c r="P665" s="351"/>
      <c r="Q665" s="351"/>
      <c r="R665" s="351"/>
      <c r="S665" s="351"/>
      <c r="T665" s="360"/>
      <c r="U665" s="271"/>
      <c r="V665" s="271"/>
      <c r="W665" s="271"/>
      <c r="X665" s="271"/>
      <c r="Y665" s="271"/>
      <c r="Z665" s="271"/>
      <c r="AA665" s="271"/>
      <c r="AB665" s="271"/>
      <c r="AC665" s="271"/>
      <c r="AD665" s="271"/>
      <c r="AE665" s="271"/>
      <c r="AT665" s="264" t="s">
        <v>341</v>
      </c>
      <c r="AU665" s="264" t="s">
        <v>82</v>
      </c>
    </row>
    <row r="666" spans="1:65" s="369" customFormat="1" x14ac:dyDescent="0.2">
      <c r="B666" s="370"/>
      <c r="C666" s="422"/>
      <c r="D666" s="363" t="s">
        <v>148</v>
      </c>
      <c r="E666" s="371" t="s">
        <v>3</v>
      </c>
      <c r="F666" s="372" t="s">
        <v>82</v>
      </c>
      <c r="H666" s="373">
        <v>1</v>
      </c>
      <c r="I666" s="151"/>
      <c r="L666" s="370"/>
      <c r="M666" s="374"/>
      <c r="N666" s="375"/>
      <c r="O666" s="375"/>
      <c r="P666" s="375"/>
      <c r="Q666" s="375"/>
      <c r="R666" s="375"/>
      <c r="S666" s="375"/>
      <c r="T666" s="376"/>
      <c r="AT666" s="371" t="s">
        <v>148</v>
      </c>
      <c r="AU666" s="371" t="s">
        <v>82</v>
      </c>
      <c r="AV666" s="369" t="s">
        <v>84</v>
      </c>
      <c r="AW666" s="369" t="s">
        <v>36</v>
      </c>
      <c r="AX666" s="369" t="s">
        <v>74</v>
      </c>
      <c r="AY666" s="371" t="s">
        <v>136</v>
      </c>
    </row>
    <row r="667" spans="1:65" s="377" customFormat="1" x14ac:dyDescent="0.2">
      <c r="B667" s="378"/>
      <c r="C667" s="423"/>
      <c r="D667" s="363" t="s">
        <v>148</v>
      </c>
      <c r="E667" s="379" t="s">
        <v>3</v>
      </c>
      <c r="F667" s="380" t="s">
        <v>152</v>
      </c>
      <c r="H667" s="381">
        <v>1</v>
      </c>
      <c r="I667" s="159"/>
      <c r="L667" s="378"/>
      <c r="M667" s="382"/>
      <c r="N667" s="383"/>
      <c r="O667" s="383"/>
      <c r="P667" s="383"/>
      <c r="Q667" s="383"/>
      <c r="R667" s="383"/>
      <c r="S667" s="383"/>
      <c r="T667" s="384"/>
      <c r="AT667" s="379" t="s">
        <v>148</v>
      </c>
      <c r="AU667" s="379" t="s">
        <v>82</v>
      </c>
      <c r="AV667" s="377" t="s">
        <v>144</v>
      </c>
      <c r="AW667" s="377" t="s">
        <v>36</v>
      </c>
      <c r="AX667" s="377" t="s">
        <v>82</v>
      </c>
      <c r="AY667" s="379" t="s">
        <v>136</v>
      </c>
    </row>
    <row r="668" spans="1:65" s="274" customFormat="1" ht="16.5" customHeight="1" x14ac:dyDescent="0.2">
      <c r="A668" s="271"/>
      <c r="B668" s="272"/>
      <c r="C668" s="404" t="s">
        <v>775</v>
      </c>
      <c r="D668" s="343" t="s">
        <v>139</v>
      </c>
      <c r="E668" s="344" t="s">
        <v>776</v>
      </c>
      <c r="F668" s="345" t="s">
        <v>777</v>
      </c>
      <c r="G668" s="346" t="s">
        <v>315</v>
      </c>
      <c r="H668" s="347">
        <v>3</v>
      </c>
      <c r="I668" s="131"/>
      <c r="J668" s="348">
        <f>ROUND(I668*H668,2)</f>
        <v>0</v>
      </c>
      <c r="K668" s="345" t="s">
        <v>308</v>
      </c>
      <c r="L668" s="272"/>
      <c r="M668" s="349" t="s">
        <v>3</v>
      </c>
      <c r="N668" s="350" t="s">
        <v>45</v>
      </c>
      <c r="O668" s="351"/>
      <c r="P668" s="352">
        <f>O668*H668</f>
        <v>0</v>
      </c>
      <c r="Q668" s="352">
        <v>0</v>
      </c>
      <c r="R668" s="352">
        <f>Q668*H668</f>
        <v>0</v>
      </c>
      <c r="S668" s="352">
        <v>0</v>
      </c>
      <c r="T668" s="353">
        <f>S668*H668</f>
        <v>0</v>
      </c>
      <c r="U668" s="271"/>
      <c r="V668" s="271"/>
      <c r="W668" s="271"/>
      <c r="X668" s="271"/>
      <c r="Y668" s="271"/>
      <c r="Z668" s="271"/>
      <c r="AA668" s="271"/>
      <c r="AB668" s="271"/>
      <c r="AC668" s="271"/>
      <c r="AD668" s="271"/>
      <c r="AE668" s="271"/>
      <c r="AR668" s="354" t="s">
        <v>727</v>
      </c>
      <c r="AT668" s="354" t="s">
        <v>139</v>
      </c>
      <c r="AU668" s="354" t="s">
        <v>82</v>
      </c>
      <c r="AY668" s="264" t="s">
        <v>136</v>
      </c>
      <c r="BE668" s="355">
        <f>IF(N668="základní",J668,0)</f>
        <v>0</v>
      </c>
      <c r="BF668" s="355">
        <f>IF(N668="snížená",J668,0)</f>
        <v>0</v>
      </c>
      <c r="BG668" s="355">
        <f>IF(N668="zákl. přenesená",J668,0)</f>
        <v>0</v>
      </c>
      <c r="BH668" s="355">
        <f>IF(N668="sníž. přenesená",J668,0)</f>
        <v>0</v>
      </c>
      <c r="BI668" s="355">
        <f>IF(N668="nulová",J668,0)</f>
        <v>0</v>
      </c>
      <c r="BJ668" s="264" t="s">
        <v>82</v>
      </c>
      <c r="BK668" s="355">
        <f>ROUND(I668*H668,2)</f>
        <v>0</v>
      </c>
      <c r="BL668" s="264" t="s">
        <v>727</v>
      </c>
      <c r="BM668" s="354" t="s">
        <v>778</v>
      </c>
    </row>
    <row r="669" spans="1:65" s="274" customFormat="1" ht="29.25" x14ac:dyDescent="0.2">
      <c r="A669" s="271"/>
      <c r="B669" s="272"/>
      <c r="C669" s="408"/>
      <c r="D669" s="363" t="s">
        <v>341</v>
      </c>
      <c r="E669" s="271"/>
      <c r="F669" s="385" t="s">
        <v>758</v>
      </c>
      <c r="G669" s="271"/>
      <c r="H669" s="271"/>
      <c r="I669" s="136"/>
      <c r="J669" s="271"/>
      <c r="K669" s="271"/>
      <c r="L669" s="272"/>
      <c r="M669" s="358"/>
      <c r="N669" s="359"/>
      <c r="O669" s="351"/>
      <c r="P669" s="351"/>
      <c r="Q669" s="351"/>
      <c r="R669" s="351"/>
      <c r="S669" s="351"/>
      <c r="T669" s="360"/>
      <c r="U669" s="271"/>
      <c r="V669" s="271"/>
      <c r="W669" s="271"/>
      <c r="X669" s="271"/>
      <c r="Y669" s="271"/>
      <c r="Z669" s="271"/>
      <c r="AA669" s="271"/>
      <c r="AB669" s="271"/>
      <c r="AC669" s="271"/>
      <c r="AD669" s="271"/>
      <c r="AE669" s="271"/>
      <c r="AT669" s="264" t="s">
        <v>341</v>
      </c>
      <c r="AU669" s="264" t="s">
        <v>82</v>
      </c>
    </row>
    <row r="670" spans="1:65" s="369" customFormat="1" x14ac:dyDescent="0.2">
      <c r="B670" s="370"/>
      <c r="C670" s="422"/>
      <c r="D670" s="363" t="s">
        <v>148</v>
      </c>
      <c r="E670" s="371" t="s">
        <v>3</v>
      </c>
      <c r="F670" s="372" t="s">
        <v>163</v>
      </c>
      <c r="H670" s="373">
        <v>3</v>
      </c>
      <c r="I670" s="151"/>
      <c r="L670" s="370"/>
      <c r="M670" s="374"/>
      <c r="N670" s="375"/>
      <c r="O670" s="375"/>
      <c r="P670" s="375"/>
      <c r="Q670" s="375"/>
      <c r="R670" s="375"/>
      <c r="S670" s="375"/>
      <c r="T670" s="376"/>
      <c r="AT670" s="371" t="s">
        <v>148</v>
      </c>
      <c r="AU670" s="371" t="s">
        <v>82</v>
      </c>
      <c r="AV670" s="369" t="s">
        <v>84</v>
      </c>
      <c r="AW670" s="369" t="s">
        <v>36</v>
      </c>
      <c r="AX670" s="369" t="s">
        <v>74</v>
      </c>
      <c r="AY670" s="371" t="s">
        <v>136</v>
      </c>
    </row>
    <row r="671" spans="1:65" s="377" customFormat="1" x14ac:dyDescent="0.2">
      <c r="B671" s="378"/>
      <c r="C671" s="423"/>
      <c r="D671" s="363" t="s">
        <v>148</v>
      </c>
      <c r="E671" s="379" t="s">
        <v>3</v>
      </c>
      <c r="F671" s="380" t="s">
        <v>152</v>
      </c>
      <c r="H671" s="381">
        <v>3</v>
      </c>
      <c r="I671" s="159"/>
      <c r="L671" s="378"/>
      <c r="M671" s="382"/>
      <c r="N671" s="383"/>
      <c r="O671" s="383"/>
      <c r="P671" s="383"/>
      <c r="Q671" s="383"/>
      <c r="R671" s="383"/>
      <c r="S671" s="383"/>
      <c r="T671" s="384"/>
      <c r="AT671" s="379" t="s">
        <v>148</v>
      </c>
      <c r="AU671" s="379" t="s">
        <v>82</v>
      </c>
      <c r="AV671" s="377" t="s">
        <v>144</v>
      </c>
      <c r="AW671" s="377" t="s">
        <v>36</v>
      </c>
      <c r="AX671" s="377" t="s">
        <v>82</v>
      </c>
      <c r="AY671" s="379" t="s">
        <v>136</v>
      </c>
    </row>
    <row r="672" spans="1:65" s="274" customFormat="1" ht="16.5" customHeight="1" x14ac:dyDescent="0.2">
      <c r="A672" s="271"/>
      <c r="B672" s="272"/>
      <c r="C672" s="404" t="s">
        <v>779</v>
      </c>
      <c r="D672" s="343" t="s">
        <v>139</v>
      </c>
      <c r="E672" s="344" t="s">
        <v>780</v>
      </c>
      <c r="F672" s="345" t="s">
        <v>781</v>
      </c>
      <c r="G672" s="346" t="s">
        <v>346</v>
      </c>
      <c r="H672" s="347">
        <v>1</v>
      </c>
      <c r="I672" s="131"/>
      <c r="J672" s="348">
        <f>ROUND(I672*H672,2)</f>
        <v>0</v>
      </c>
      <c r="K672" s="345" t="s">
        <v>308</v>
      </c>
      <c r="L672" s="272"/>
      <c r="M672" s="349" t="s">
        <v>3</v>
      </c>
      <c r="N672" s="350" t="s">
        <v>45</v>
      </c>
      <c r="O672" s="351"/>
      <c r="P672" s="352">
        <f>O672*H672</f>
        <v>0</v>
      </c>
      <c r="Q672" s="352">
        <v>0</v>
      </c>
      <c r="R672" s="352">
        <f>Q672*H672</f>
        <v>0</v>
      </c>
      <c r="S672" s="352">
        <v>0</v>
      </c>
      <c r="T672" s="353">
        <f>S672*H672</f>
        <v>0</v>
      </c>
      <c r="U672" s="271"/>
      <c r="V672" s="271"/>
      <c r="W672" s="271"/>
      <c r="X672" s="271"/>
      <c r="Y672" s="271"/>
      <c r="Z672" s="271"/>
      <c r="AA672" s="271"/>
      <c r="AB672" s="271"/>
      <c r="AC672" s="271"/>
      <c r="AD672" s="271"/>
      <c r="AE672" s="271"/>
      <c r="AR672" s="354" t="s">
        <v>727</v>
      </c>
      <c r="AT672" s="354" t="s">
        <v>139</v>
      </c>
      <c r="AU672" s="354" t="s">
        <v>82</v>
      </c>
      <c r="AY672" s="264" t="s">
        <v>136</v>
      </c>
      <c r="BE672" s="355">
        <f>IF(N672="základní",J672,0)</f>
        <v>0</v>
      </c>
      <c r="BF672" s="355">
        <f>IF(N672="snížená",J672,0)</f>
        <v>0</v>
      </c>
      <c r="BG672" s="355">
        <f>IF(N672="zákl. přenesená",J672,0)</f>
        <v>0</v>
      </c>
      <c r="BH672" s="355">
        <f>IF(N672="sníž. přenesená",J672,0)</f>
        <v>0</v>
      </c>
      <c r="BI672" s="355">
        <f>IF(N672="nulová",J672,0)</f>
        <v>0</v>
      </c>
      <c r="BJ672" s="264" t="s">
        <v>82</v>
      </c>
      <c r="BK672" s="355">
        <f>ROUND(I672*H672,2)</f>
        <v>0</v>
      </c>
      <c r="BL672" s="264" t="s">
        <v>727</v>
      </c>
      <c r="BM672" s="354" t="s">
        <v>782</v>
      </c>
    </row>
    <row r="673" spans="1:65" s="274" customFormat="1" ht="29.25" x14ac:dyDescent="0.2">
      <c r="A673" s="271"/>
      <c r="B673" s="272"/>
      <c r="C673" s="408"/>
      <c r="D673" s="363" t="s">
        <v>341</v>
      </c>
      <c r="E673" s="271"/>
      <c r="F673" s="385" t="s">
        <v>758</v>
      </c>
      <c r="G673" s="271"/>
      <c r="H673" s="271"/>
      <c r="I673" s="136"/>
      <c r="J673" s="271"/>
      <c r="K673" s="271"/>
      <c r="L673" s="272"/>
      <c r="M673" s="358"/>
      <c r="N673" s="359"/>
      <c r="O673" s="351"/>
      <c r="P673" s="351"/>
      <c r="Q673" s="351"/>
      <c r="R673" s="351"/>
      <c r="S673" s="351"/>
      <c r="T673" s="360"/>
      <c r="U673" s="271"/>
      <c r="V673" s="271"/>
      <c r="W673" s="271"/>
      <c r="X673" s="271"/>
      <c r="Y673" s="271"/>
      <c r="Z673" s="271"/>
      <c r="AA673" s="271"/>
      <c r="AB673" s="271"/>
      <c r="AC673" s="271"/>
      <c r="AD673" s="271"/>
      <c r="AE673" s="271"/>
      <c r="AT673" s="264" t="s">
        <v>341</v>
      </c>
      <c r="AU673" s="264" t="s">
        <v>82</v>
      </c>
    </row>
    <row r="674" spans="1:65" s="369" customFormat="1" x14ac:dyDescent="0.2">
      <c r="B674" s="370"/>
      <c r="C674" s="422"/>
      <c r="D674" s="363" t="s">
        <v>148</v>
      </c>
      <c r="E674" s="371" t="s">
        <v>3</v>
      </c>
      <c r="F674" s="372" t="s">
        <v>82</v>
      </c>
      <c r="H674" s="373">
        <v>1</v>
      </c>
      <c r="I674" s="151"/>
      <c r="L674" s="370"/>
      <c r="M674" s="374"/>
      <c r="N674" s="375"/>
      <c r="O674" s="375"/>
      <c r="P674" s="375"/>
      <c r="Q674" s="375"/>
      <c r="R674" s="375"/>
      <c r="S674" s="375"/>
      <c r="T674" s="376"/>
      <c r="AT674" s="371" t="s">
        <v>148</v>
      </c>
      <c r="AU674" s="371" t="s">
        <v>82</v>
      </c>
      <c r="AV674" s="369" t="s">
        <v>84</v>
      </c>
      <c r="AW674" s="369" t="s">
        <v>36</v>
      </c>
      <c r="AX674" s="369" t="s">
        <v>74</v>
      </c>
      <c r="AY674" s="371" t="s">
        <v>136</v>
      </c>
    </row>
    <row r="675" spans="1:65" s="377" customFormat="1" x14ac:dyDescent="0.2">
      <c r="B675" s="378"/>
      <c r="C675" s="423"/>
      <c r="D675" s="363" t="s">
        <v>148</v>
      </c>
      <c r="E675" s="379" t="s">
        <v>3</v>
      </c>
      <c r="F675" s="380" t="s">
        <v>152</v>
      </c>
      <c r="H675" s="381">
        <v>1</v>
      </c>
      <c r="I675" s="159"/>
      <c r="L675" s="378"/>
      <c r="M675" s="382"/>
      <c r="N675" s="383"/>
      <c r="O675" s="383"/>
      <c r="P675" s="383"/>
      <c r="Q675" s="383"/>
      <c r="R675" s="383"/>
      <c r="S675" s="383"/>
      <c r="T675" s="384"/>
      <c r="AT675" s="379" t="s">
        <v>148</v>
      </c>
      <c r="AU675" s="379" t="s">
        <v>82</v>
      </c>
      <c r="AV675" s="377" t="s">
        <v>144</v>
      </c>
      <c r="AW675" s="377" t="s">
        <v>36</v>
      </c>
      <c r="AX675" s="377" t="s">
        <v>82</v>
      </c>
      <c r="AY675" s="379" t="s">
        <v>136</v>
      </c>
    </row>
    <row r="676" spans="1:65" s="274" customFormat="1" ht="16.5" customHeight="1" x14ac:dyDescent="0.2">
      <c r="A676" s="271"/>
      <c r="B676" s="272"/>
      <c r="C676" s="404" t="s">
        <v>783</v>
      </c>
      <c r="D676" s="343" t="s">
        <v>139</v>
      </c>
      <c r="E676" s="344" t="s">
        <v>784</v>
      </c>
      <c r="F676" s="345" t="s">
        <v>785</v>
      </c>
      <c r="G676" s="346" t="s">
        <v>346</v>
      </c>
      <c r="H676" s="347">
        <v>1</v>
      </c>
      <c r="I676" s="131"/>
      <c r="J676" s="348">
        <f>ROUND(I676*H676,2)</f>
        <v>0</v>
      </c>
      <c r="K676" s="345" t="s">
        <v>308</v>
      </c>
      <c r="L676" s="272"/>
      <c r="M676" s="349" t="s">
        <v>3</v>
      </c>
      <c r="N676" s="350" t="s">
        <v>45</v>
      </c>
      <c r="O676" s="351"/>
      <c r="P676" s="352">
        <f>O676*H676</f>
        <v>0</v>
      </c>
      <c r="Q676" s="352">
        <v>0</v>
      </c>
      <c r="R676" s="352">
        <f>Q676*H676</f>
        <v>0</v>
      </c>
      <c r="S676" s="352">
        <v>0</v>
      </c>
      <c r="T676" s="353">
        <f>S676*H676</f>
        <v>0</v>
      </c>
      <c r="U676" s="271"/>
      <c r="V676" s="271"/>
      <c r="W676" s="271"/>
      <c r="X676" s="271"/>
      <c r="Y676" s="271"/>
      <c r="Z676" s="271"/>
      <c r="AA676" s="271"/>
      <c r="AB676" s="271"/>
      <c r="AC676" s="271"/>
      <c r="AD676" s="271"/>
      <c r="AE676" s="271"/>
      <c r="AR676" s="354" t="s">
        <v>727</v>
      </c>
      <c r="AT676" s="354" t="s">
        <v>139</v>
      </c>
      <c r="AU676" s="354" t="s">
        <v>82</v>
      </c>
      <c r="AY676" s="264" t="s">
        <v>136</v>
      </c>
      <c r="BE676" s="355">
        <f>IF(N676="základní",J676,0)</f>
        <v>0</v>
      </c>
      <c r="BF676" s="355">
        <f>IF(N676="snížená",J676,0)</f>
        <v>0</v>
      </c>
      <c r="BG676" s="355">
        <f>IF(N676="zákl. přenesená",J676,0)</f>
        <v>0</v>
      </c>
      <c r="BH676" s="355">
        <f>IF(N676="sníž. přenesená",J676,0)</f>
        <v>0</v>
      </c>
      <c r="BI676" s="355">
        <f>IF(N676="nulová",J676,0)</f>
        <v>0</v>
      </c>
      <c r="BJ676" s="264" t="s">
        <v>82</v>
      </c>
      <c r="BK676" s="355">
        <f>ROUND(I676*H676,2)</f>
        <v>0</v>
      </c>
      <c r="BL676" s="264" t="s">
        <v>727</v>
      </c>
      <c r="BM676" s="354" t="s">
        <v>786</v>
      </c>
    </row>
    <row r="677" spans="1:65" s="274" customFormat="1" ht="29.25" x14ac:dyDescent="0.2">
      <c r="A677" s="271"/>
      <c r="B677" s="272"/>
      <c r="C677" s="408"/>
      <c r="D677" s="363" t="s">
        <v>341</v>
      </c>
      <c r="E677" s="271"/>
      <c r="F677" s="385" t="s">
        <v>758</v>
      </c>
      <c r="G677" s="271"/>
      <c r="H677" s="271"/>
      <c r="I677" s="136"/>
      <c r="J677" s="271"/>
      <c r="K677" s="271"/>
      <c r="L677" s="272"/>
      <c r="M677" s="358"/>
      <c r="N677" s="359"/>
      <c r="O677" s="351"/>
      <c r="P677" s="351"/>
      <c r="Q677" s="351"/>
      <c r="R677" s="351"/>
      <c r="S677" s="351"/>
      <c r="T677" s="360"/>
      <c r="U677" s="271"/>
      <c r="V677" s="271"/>
      <c r="W677" s="271"/>
      <c r="X677" s="271"/>
      <c r="Y677" s="271"/>
      <c r="Z677" s="271"/>
      <c r="AA677" s="271"/>
      <c r="AB677" s="271"/>
      <c r="AC677" s="271"/>
      <c r="AD677" s="271"/>
      <c r="AE677" s="271"/>
      <c r="AT677" s="264" t="s">
        <v>341</v>
      </c>
      <c r="AU677" s="264" t="s">
        <v>82</v>
      </c>
    </row>
    <row r="678" spans="1:65" s="369" customFormat="1" x14ac:dyDescent="0.2">
      <c r="B678" s="370"/>
      <c r="C678" s="422"/>
      <c r="D678" s="363" t="s">
        <v>148</v>
      </c>
      <c r="E678" s="371" t="s">
        <v>3</v>
      </c>
      <c r="F678" s="372" t="s">
        <v>82</v>
      </c>
      <c r="H678" s="373">
        <v>1</v>
      </c>
      <c r="I678" s="151"/>
      <c r="L678" s="370"/>
      <c r="M678" s="374"/>
      <c r="N678" s="375"/>
      <c r="O678" s="375"/>
      <c r="P678" s="375"/>
      <c r="Q678" s="375"/>
      <c r="R678" s="375"/>
      <c r="S678" s="375"/>
      <c r="T678" s="376"/>
      <c r="AT678" s="371" t="s">
        <v>148</v>
      </c>
      <c r="AU678" s="371" t="s">
        <v>82</v>
      </c>
      <c r="AV678" s="369" t="s">
        <v>84</v>
      </c>
      <c r="AW678" s="369" t="s">
        <v>36</v>
      </c>
      <c r="AX678" s="369" t="s">
        <v>74</v>
      </c>
      <c r="AY678" s="371" t="s">
        <v>136</v>
      </c>
    </row>
    <row r="679" spans="1:65" s="377" customFormat="1" x14ac:dyDescent="0.2">
      <c r="B679" s="378"/>
      <c r="C679" s="423"/>
      <c r="D679" s="363" t="s">
        <v>148</v>
      </c>
      <c r="E679" s="379" t="s">
        <v>3</v>
      </c>
      <c r="F679" s="380" t="s">
        <v>152</v>
      </c>
      <c r="H679" s="381">
        <v>1</v>
      </c>
      <c r="I679" s="159"/>
      <c r="L679" s="378"/>
      <c r="M679" s="382"/>
      <c r="N679" s="383"/>
      <c r="O679" s="383"/>
      <c r="P679" s="383"/>
      <c r="Q679" s="383"/>
      <c r="R679" s="383"/>
      <c r="S679" s="383"/>
      <c r="T679" s="384"/>
      <c r="AT679" s="379" t="s">
        <v>148</v>
      </c>
      <c r="AU679" s="379" t="s">
        <v>82</v>
      </c>
      <c r="AV679" s="377" t="s">
        <v>144</v>
      </c>
      <c r="AW679" s="377" t="s">
        <v>36</v>
      </c>
      <c r="AX679" s="377" t="s">
        <v>82</v>
      </c>
      <c r="AY679" s="379" t="s">
        <v>136</v>
      </c>
    </row>
    <row r="680" spans="1:65" s="274" customFormat="1" ht="16.5" customHeight="1" x14ac:dyDescent="0.2">
      <c r="A680" s="271"/>
      <c r="B680" s="272"/>
      <c r="C680" s="404" t="s">
        <v>787</v>
      </c>
      <c r="D680" s="343" t="s">
        <v>139</v>
      </c>
      <c r="E680" s="344" t="s">
        <v>788</v>
      </c>
      <c r="F680" s="345" t="s">
        <v>789</v>
      </c>
      <c r="G680" s="346" t="s">
        <v>315</v>
      </c>
      <c r="H680" s="347">
        <v>1</v>
      </c>
      <c r="I680" s="131"/>
      <c r="J680" s="348">
        <f>ROUND(I680*H680,2)</f>
        <v>0</v>
      </c>
      <c r="K680" s="345" t="s">
        <v>308</v>
      </c>
      <c r="L680" s="272"/>
      <c r="M680" s="349" t="s">
        <v>3</v>
      </c>
      <c r="N680" s="350" t="s">
        <v>45</v>
      </c>
      <c r="O680" s="351"/>
      <c r="P680" s="352">
        <f>O680*H680</f>
        <v>0</v>
      </c>
      <c r="Q680" s="352">
        <v>0</v>
      </c>
      <c r="R680" s="352">
        <f>Q680*H680</f>
        <v>0</v>
      </c>
      <c r="S680" s="352">
        <v>0</v>
      </c>
      <c r="T680" s="353">
        <f>S680*H680</f>
        <v>0</v>
      </c>
      <c r="U680" s="271"/>
      <c r="V680" s="271"/>
      <c r="W680" s="271"/>
      <c r="X680" s="271"/>
      <c r="Y680" s="271"/>
      <c r="Z680" s="271"/>
      <c r="AA680" s="271"/>
      <c r="AB680" s="271"/>
      <c r="AC680" s="271"/>
      <c r="AD680" s="271"/>
      <c r="AE680" s="271"/>
      <c r="AR680" s="354" t="s">
        <v>727</v>
      </c>
      <c r="AT680" s="354" t="s">
        <v>139</v>
      </c>
      <c r="AU680" s="354" t="s">
        <v>82</v>
      </c>
      <c r="AY680" s="264" t="s">
        <v>136</v>
      </c>
      <c r="BE680" s="355">
        <f>IF(N680="základní",J680,0)</f>
        <v>0</v>
      </c>
      <c r="BF680" s="355">
        <f>IF(N680="snížená",J680,0)</f>
        <v>0</v>
      </c>
      <c r="BG680" s="355">
        <f>IF(N680="zákl. přenesená",J680,0)</f>
        <v>0</v>
      </c>
      <c r="BH680" s="355">
        <f>IF(N680="sníž. přenesená",J680,0)</f>
        <v>0</v>
      </c>
      <c r="BI680" s="355">
        <f>IF(N680="nulová",J680,0)</f>
        <v>0</v>
      </c>
      <c r="BJ680" s="264" t="s">
        <v>82</v>
      </c>
      <c r="BK680" s="355">
        <f>ROUND(I680*H680,2)</f>
        <v>0</v>
      </c>
      <c r="BL680" s="264" t="s">
        <v>727</v>
      </c>
      <c r="BM680" s="354" t="s">
        <v>790</v>
      </c>
    </row>
    <row r="681" spans="1:65" s="274" customFormat="1" ht="29.25" x14ac:dyDescent="0.2">
      <c r="A681" s="271"/>
      <c r="B681" s="272"/>
      <c r="C681" s="408"/>
      <c r="D681" s="363" t="s">
        <v>341</v>
      </c>
      <c r="E681" s="271"/>
      <c r="F681" s="385" t="s">
        <v>758</v>
      </c>
      <c r="G681" s="271"/>
      <c r="H681" s="271"/>
      <c r="I681" s="136"/>
      <c r="J681" s="271"/>
      <c r="K681" s="271"/>
      <c r="L681" s="272"/>
      <c r="M681" s="358"/>
      <c r="N681" s="359"/>
      <c r="O681" s="351"/>
      <c r="P681" s="351"/>
      <c r="Q681" s="351"/>
      <c r="R681" s="351"/>
      <c r="S681" s="351"/>
      <c r="T681" s="360"/>
      <c r="U681" s="271"/>
      <c r="V681" s="271"/>
      <c r="W681" s="271"/>
      <c r="X681" s="271"/>
      <c r="Y681" s="271"/>
      <c r="Z681" s="271"/>
      <c r="AA681" s="271"/>
      <c r="AB681" s="271"/>
      <c r="AC681" s="271"/>
      <c r="AD681" s="271"/>
      <c r="AE681" s="271"/>
      <c r="AT681" s="264" t="s">
        <v>341</v>
      </c>
      <c r="AU681" s="264" t="s">
        <v>82</v>
      </c>
    </row>
    <row r="682" spans="1:65" s="369" customFormat="1" x14ac:dyDescent="0.2">
      <c r="B682" s="370"/>
      <c r="C682" s="422"/>
      <c r="D682" s="363" t="s">
        <v>148</v>
      </c>
      <c r="E682" s="371" t="s">
        <v>3</v>
      </c>
      <c r="F682" s="372" t="s">
        <v>82</v>
      </c>
      <c r="H682" s="373">
        <v>1</v>
      </c>
      <c r="I682" s="151"/>
      <c r="L682" s="370"/>
      <c r="M682" s="374"/>
      <c r="N682" s="375"/>
      <c r="O682" s="375"/>
      <c r="P682" s="375"/>
      <c r="Q682" s="375"/>
      <c r="R682" s="375"/>
      <c r="S682" s="375"/>
      <c r="T682" s="376"/>
      <c r="AT682" s="371" t="s">
        <v>148</v>
      </c>
      <c r="AU682" s="371" t="s">
        <v>82</v>
      </c>
      <c r="AV682" s="369" t="s">
        <v>84</v>
      </c>
      <c r="AW682" s="369" t="s">
        <v>36</v>
      </c>
      <c r="AX682" s="369" t="s">
        <v>74</v>
      </c>
      <c r="AY682" s="371" t="s">
        <v>136</v>
      </c>
    </row>
    <row r="683" spans="1:65" s="377" customFormat="1" x14ac:dyDescent="0.2">
      <c r="B683" s="378"/>
      <c r="C683" s="423"/>
      <c r="D683" s="363" t="s">
        <v>148</v>
      </c>
      <c r="E683" s="379" t="s">
        <v>3</v>
      </c>
      <c r="F683" s="380" t="s">
        <v>152</v>
      </c>
      <c r="H683" s="381">
        <v>1</v>
      </c>
      <c r="I683" s="159"/>
      <c r="L683" s="378"/>
      <c r="M683" s="382"/>
      <c r="N683" s="383"/>
      <c r="O683" s="383"/>
      <c r="P683" s="383"/>
      <c r="Q683" s="383"/>
      <c r="R683" s="383"/>
      <c r="S683" s="383"/>
      <c r="T683" s="384"/>
      <c r="AT683" s="379" t="s">
        <v>148</v>
      </c>
      <c r="AU683" s="379" t="s">
        <v>82</v>
      </c>
      <c r="AV683" s="377" t="s">
        <v>144</v>
      </c>
      <c r="AW683" s="377" t="s">
        <v>36</v>
      </c>
      <c r="AX683" s="377" t="s">
        <v>82</v>
      </c>
      <c r="AY683" s="379" t="s">
        <v>136</v>
      </c>
    </row>
    <row r="684" spans="1:65" s="274" customFormat="1" ht="16.5" customHeight="1" x14ac:dyDescent="0.2">
      <c r="A684" s="271"/>
      <c r="B684" s="272"/>
      <c r="C684" s="404" t="s">
        <v>791</v>
      </c>
      <c r="D684" s="343" t="s">
        <v>139</v>
      </c>
      <c r="E684" s="344" t="s">
        <v>792</v>
      </c>
      <c r="F684" s="345" t="s">
        <v>793</v>
      </c>
      <c r="G684" s="346" t="s">
        <v>346</v>
      </c>
      <c r="H684" s="347">
        <v>1</v>
      </c>
      <c r="I684" s="131"/>
      <c r="J684" s="348">
        <f>ROUND(I684*H684,2)</f>
        <v>0</v>
      </c>
      <c r="K684" s="345" t="s">
        <v>308</v>
      </c>
      <c r="L684" s="272"/>
      <c r="M684" s="349" t="s">
        <v>3</v>
      </c>
      <c r="N684" s="350" t="s">
        <v>45</v>
      </c>
      <c r="O684" s="351"/>
      <c r="P684" s="352">
        <f>O684*H684</f>
        <v>0</v>
      </c>
      <c r="Q684" s="352">
        <v>0</v>
      </c>
      <c r="R684" s="352">
        <f>Q684*H684</f>
        <v>0</v>
      </c>
      <c r="S684" s="352">
        <v>0</v>
      </c>
      <c r="T684" s="353">
        <f>S684*H684</f>
        <v>0</v>
      </c>
      <c r="U684" s="271"/>
      <c r="V684" s="271"/>
      <c r="W684" s="271"/>
      <c r="X684" s="271"/>
      <c r="Y684" s="271"/>
      <c r="Z684" s="271"/>
      <c r="AA684" s="271"/>
      <c r="AB684" s="271"/>
      <c r="AC684" s="271"/>
      <c r="AD684" s="271"/>
      <c r="AE684" s="271"/>
      <c r="AR684" s="354" t="s">
        <v>727</v>
      </c>
      <c r="AT684" s="354" t="s">
        <v>139</v>
      </c>
      <c r="AU684" s="354" t="s">
        <v>82</v>
      </c>
      <c r="AY684" s="264" t="s">
        <v>136</v>
      </c>
      <c r="BE684" s="355">
        <f>IF(N684="základní",J684,0)</f>
        <v>0</v>
      </c>
      <c r="BF684" s="355">
        <f>IF(N684="snížená",J684,0)</f>
        <v>0</v>
      </c>
      <c r="BG684" s="355">
        <f>IF(N684="zákl. přenesená",J684,0)</f>
        <v>0</v>
      </c>
      <c r="BH684" s="355">
        <f>IF(N684="sníž. přenesená",J684,0)</f>
        <v>0</v>
      </c>
      <c r="BI684" s="355">
        <f>IF(N684="nulová",J684,0)</f>
        <v>0</v>
      </c>
      <c r="BJ684" s="264" t="s">
        <v>82</v>
      </c>
      <c r="BK684" s="355">
        <f>ROUND(I684*H684,2)</f>
        <v>0</v>
      </c>
      <c r="BL684" s="264" t="s">
        <v>727</v>
      </c>
      <c r="BM684" s="354" t="s">
        <v>794</v>
      </c>
    </row>
    <row r="685" spans="1:65" s="274" customFormat="1" ht="29.25" x14ac:dyDescent="0.2">
      <c r="A685" s="271"/>
      <c r="B685" s="272"/>
      <c r="C685" s="408"/>
      <c r="D685" s="363" t="s">
        <v>341</v>
      </c>
      <c r="E685" s="271"/>
      <c r="F685" s="385" t="s">
        <v>795</v>
      </c>
      <c r="G685" s="271"/>
      <c r="H685" s="271"/>
      <c r="I685" s="136"/>
      <c r="J685" s="271"/>
      <c r="K685" s="271"/>
      <c r="L685" s="272"/>
      <c r="M685" s="358"/>
      <c r="N685" s="359"/>
      <c r="O685" s="351"/>
      <c r="P685" s="351"/>
      <c r="Q685" s="351"/>
      <c r="R685" s="351"/>
      <c r="S685" s="351"/>
      <c r="T685" s="360"/>
      <c r="U685" s="271"/>
      <c r="V685" s="271"/>
      <c r="W685" s="271"/>
      <c r="X685" s="271"/>
      <c r="Y685" s="271"/>
      <c r="Z685" s="271"/>
      <c r="AA685" s="271"/>
      <c r="AB685" s="271"/>
      <c r="AC685" s="271"/>
      <c r="AD685" s="271"/>
      <c r="AE685" s="271"/>
      <c r="AT685" s="264" t="s">
        <v>341</v>
      </c>
      <c r="AU685" s="264" t="s">
        <v>82</v>
      </c>
    </row>
    <row r="686" spans="1:65" s="369" customFormat="1" x14ac:dyDescent="0.2">
      <c r="B686" s="370"/>
      <c r="C686" s="422"/>
      <c r="D686" s="363" t="s">
        <v>148</v>
      </c>
      <c r="E686" s="371" t="s">
        <v>3</v>
      </c>
      <c r="F686" s="372" t="s">
        <v>82</v>
      </c>
      <c r="H686" s="373">
        <v>1</v>
      </c>
      <c r="I686" s="151"/>
      <c r="L686" s="370"/>
      <c r="M686" s="374"/>
      <c r="N686" s="375"/>
      <c r="O686" s="375"/>
      <c r="P686" s="375"/>
      <c r="Q686" s="375"/>
      <c r="R686" s="375"/>
      <c r="S686" s="375"/>
      <c r="T686" s="376"/>
      <c r="AT686" s="371" t="s">
        <v>148</v>
      </c>
      <c r="AU686" s="371" t="s">
        <v>82</v>
      </c>
      <c r="AV686" s="369" t="s">
        <v>84</v>
      </c>
      <c r="AW686" s="369" t="s">
        <v>36</v>
      </c>
      <c r="AX686" s="369" t="s">
        <v>74</v>
      </c>
      <c r="AY686" s="371" t="s">
        <v>136</v>
      </c>
    </row>
    <row r="687" spans="1:65" s="377" customFormat="1" x14ac:dyDescent="0.2">
      <c r="B687" s="378"/>
      <c r="C687" s="423"/>
      <c r="D687" s="363" t="s">
        <v>148</v>
      </c>
      <c r="E687" s="379" t="s">
        <v>3</v>
      </c>
      <c r="F687" s="380" t="s">
        <v>152</v>
      </c>
      <c r="H687" s="381">
        <v>1</v>
      </c>
      <c r="I687" s="159"/>
      <c r="L687" s="378"/>
      <c r="M687" s="382"/>
      <c r="N687" s="383"/>
      <c r="O687" s="383"/>
      <c r="P687" s="383"/>
      <c r="Q687" s="383"/>
      <c r="R687" s="383"/>
      <c r="S687" s="383"/>
      <c r="T687" s="384"/>
      <c r="AT687" s="379" t="s">
        <v>148</v>
      </c>
      <c r="AU687" s="379" t="s">
        <v>82</v>
      </c>
      <c r="AV687" s="377" t="s">
        <v>144</v>
      </c>
      <c r="AW687" s="377" t="s">
        <v>36</v>
      </c>
      <c r="AX687" s="377" t="s">
        <v>82</v>
      </c>
      <c r="AY687" s="379" t="s">
        <v>136</v>
      </c>
    </row>
    <row r="688" spans="1:65" s="274" customFormat="1" ht="16.5" customHeight="1" x14ac:dyDescent="0.2">
      <c r="A688" s="271"/>
      <c r="B688" s="272"/>
      <c r="C688" s="404" t="s">
        <v>796</v>
      </c>
      <c r="D688" s="343" t="s">
        <v>139</v>
      </c>
      <c r="E688" s="344" t="s">
        <v>797</v>
      </c>
      <c r="F688" s="345" t="s">
        <v>798</v>
      </c>
      <c r="G688" s="346" t="s">
        <v>346</v>
      </c>
      <c r="H688" s="347">
        <v>1</v>
      </c>
      <c r="I688" s="131"/>
      <c r="J688" s="348">
        <f>ROUND(I688*H688,2)</f>
        <v>0</v>
      </c>
      <c r="K688" s="345" t="s">
        <v>308</v>
      </c>
      <c r="L688" s="272"/>
      <c r="M688" s="349" t="s">
        <v>3</v>
      </c>
      <c r="N688" s="350" t="s">
        <v>45</v>
      </c>
      <c r="O688" s="351"/>
      <c r="P688" s="352">
        <f>O688*H688</f>
        <v>0</v>
      </c>
      <c r="Q688" s="352">
        <v>0</v>
      </c>
      <c r="R688" s="352">
        <f>Q688*H688</f>
        <v>0</v>
      </c>
      <c r="S688" s="352">
        <v>0</v>
      </c>
      <c r="T688" s="353">
        <f>S688*H688</f>
        <v>0</v>
      </c>
      <c r="U688" s="271"/>
      <c r="V688" s="271"/>
      <c r="W688" s="271"/>
      <c r="X688" s="271"/>
      <c r="Y688" s="271"/>
      <c r="Z688" s="271"/>
      <c r="AA688" s="271"/>
      <c r="AB688" s="271"/>
      <c r="AC688" s="271"/>
      <c r="AD688" s="271"/>
      <c r="AE688" s="271"/>
      <c r="AR688" s="354" t="s">
        <v>727</v>
      </c>
      <c r="AT688" s="354" t="s">
        <v>139</v>
      </c>
      <c r="AU688" s="354" t="s">
        <v>82</v>
      </c>
      <c r="AY688" s="264" t="s">
        <v>136</v>
      </c>
      <c r="BE688" s="355">
        <f>IF(N688="základní",J688,0)</f>
        <v>0</v>
      </c>
      <c r="BF688" s="355">
        <f>IF(N688="snížená",J688,0)</f>
        <v>0</v>
      </c>
      <c r="BG688" s="355">
        <f>IF(N688="zákl. přenesená",J688,0)</f>
        <v>0</v>
      </c>
      <c r="BH688" s="355">
        <f>IF(N688="sníž. přenesená",J688,0)</f>
        <v>0</v>
      </c>
      <c r="BI688" s="355">
        <f>IF(N688="nulová",J688,0)</f>
        <v>0</v>
      </c>
      <c r="BJ688" s="264" t="s">
        <v>82</v>
      </c>
      <c r="BK688" s="355">
        <f>ROUND(I688*H688,2)</f>
        <v>0</v>
      </c>
      <c r="BL688" s="264" t="s">
        <v>727</v>
      </c>
      <c r="BM688" s="354" t="s">
        <v>799</v>
      </c>
    </row>
    <row r="689" spans="1:65" s="274" customFormat="1" ht="29.25" x14ac:dyDescent="0.2">
      <c r="A689" s="271"/>
      <c r="B689" s="272"/>
      <c r="C689" s="408"/>
      <c r="D689" s="363" t="s">
        <v>341</v>
      </c>
      <c r="E689" s="271"/>
      <c r="F689" s="385" t="s">
        <v>795</v>
      </c>
      <c r="G689" s="271"/>
      <c r="H689" s="271"/>
      <c r="I689" s="136"/>
      <c r="J689" s="271"/>
      <c r="K689" s="271"/>
      <c r="L689" s="272"/>
      <c r="M689" s="358"/>
      <c r="N689" s="359"/>
      <c r="O689" s="351"/>
      <c r="P689" s="351"/>
      <c r="Q689" s="351"/>
      <c r="R689" s="351"/>
      <c r="S689" s="351"/>
      <c r="T689" s="360"/>
      <c r="U689" s="271"/>
      <c r="V689" s="271"/>
      <c r="W689" s="271"/>
      <c r="X689" s="271"/>
      <c r="Y689" s="271"/>
      <c r="Z689" s="271"/>
      <c r="AA689" s="271"/>
      <c r="AB689" s="271"/>
      <c r="AC689" s="271"/>
      <c r="AD689" s="271"/>
      <c r="AE689" s="271"/>
      <c r="AT689" s="264" t="s">
        <v>341</v>
      </c>
      <c r="AU689" s="264" t="s">
        <v>82</v>
      </c>
    </row>
    <row r="690" spans="1:65" s="369" customFormat="1" x14ac:dyDescent="0.2">
      <c r="B690" s="370"/>
      <c r="C690" s="422"/>
      <c r="D690" s="363" t="s">
        <v>148</v>
      </c>
      <c r="E690" s="371" t="s">
        <v>3</v>
      </c>
      <c r="F690" s="372" t="s">
        <v>82</v>
      </c>
      <c r="H690" s="373">
        <v>1</v>
      </c>
      <c r="I690" s="151"/>
      <c r="L690" s="370"/>
      <c r="M690" s="374"/>
      <c r="N690" s="375"/>
      <c r="O690" s="375"/>
      <c r="P690" s="375"/>
      <c r="Q690" s="375"/>
      <c r="R690" s="375"/>
      <c r="S690" s="375"/>
      <c r="T690" s="376"/>
      <c r="AT690" s="371" t="s">
        <v>148</v>
      </c>
      <c r="AU690" s="371" t="s">
        <v>82</v>
      </c>
      <c r="AV690" s="369" t="s">
        <v>84</v>
      </c>
      <c r="AW690" s="369" t="s">
        <v>36</v>
      </c>
      <c r="AX690" s="369" t="s">
        <v>74</v>
      </c>
      <c r="AY690" s="371" t="s">
        <v>136</v>
      </c>
    </row>
    <row r="691" spans="1:65" s="377" customFormat="1" x14ac:dyDescent="0.2">
      <c r="B691" s="378"/>
      <c r="C691" s="423"/>
      <c r="D691" s="363" t="s">
        <v>148</v>
      </c>
      <c r="E691" s="379" t="s">
        <v>3</v>
      </c>
      <c r="F691" s="380" t="s">
        <v>152</v>
      </c>
      <c r="H691" s="381">
        <v>1</v>
      </c>
      <c r="I691" s="159"/>
      <c r="L691" s="378"/>
      <c r="M691" s="382"/>
      <c r="N691" s="383"/>
      <c r="O691" s="383"/>
      <c r="P691" s="383"/>
      <c r="Q691" s="383"/>
      <c r="R691" s="383"/>
      <c r="S691" s="383"/>
      <c r="T691" s="384"/>
      <c r="AT691" s="379" t="s">
        <v>148</v>
      </c>
      <c r="AU691" s="379" t="s">
        <v>82</v>
      </c>
      <c r="AV691" s="377" t="s">
        <v>144</v>
      </c>
      <c r="AW691" s="377" t="s">
        <v>36</v>
      </c>
      <c r="AX691" s="377" t="s">
        <v>82</v>
      </c>
      <c r="AY691" s="379" t="s">
        <v>136</v>
      </c>
    </row>
    <row r="692" spans="1:65" s="274" customFormat="1" ht="16.5" customHeight="1" x14ac:dyDescent="0.2">
      <c r="A692" s="271"/>
      <c r="B692" s="272"/>
      <c r="C692" s="404" t="s">
        <v>800</v>
      </c>
      <c r="D692" s="343" t="s">
        <v>139</v>
      </c>
      <c r="E692" s="344" t="s">
        <v>801</v>
      </c>
      <c r="F692" s="345" t="s">
        <v>802</v>
      </c>
      <c r="G692" s="346" t="s">
        <v>346</v>
      </c>
      <c r="H692" s="347">
        <v>1</v>
      </c>
      <c r="I692" s="131"/>
      <c r="J692" s="348">
        <f>ROUND(I692*H692,2)</f>
        <v>0</v>
      </c>
      <c r="K692" s="345" t="s">
        <v>308</v>
      </c>
      <c r="L692" s="272"/>
      <c r="M692" s="349" t="s">
        <v>3</v>
      </c>
      <c r="N692" s="350" t="s">
        <v>45</v>
      </c>
      <c r="O692" s="351"/>
      <c r="P692" s="352">
        <f>O692*H692</f>
        <v>0</v>
      </c>
      <c r="Q692" s="352">
        <v>0</v>
      </c>
      <c r="R692" s="352">
        <f>Q692*H692</f>
        <v>0</v>
      </c>
      <c r="S692" s="352">
        <v>0</v>
      </c>
      <c r="T692" s="353">
        <f>S692*H692</f>
        <v>0</v>
      </c>
      <c r="U692" s="271"/>
      <c r="V692" s="271"/>
      <c r="W692" s="271"/>
      <c r="X692" s="271"/>
      <c r="Y692" s="271"/>
      <c r="Z692" s="271"/>
      <c r="AA692" s="271"/>
      <c r="AB692" s="271"/>
      <c r="AC692" s="271"/>
      <c r="AD692" s="271"/>
      <c r="AE692" s="271"/>
      <c r="AR692" s="354" t="s">
        <v>727</v>
      </c>
      <c r="AT692" s="354" t="s">
        <v>139</v>
      </c>
      <c r="AU692" s="354" t="s">
        <v>82</v>
      </c>
      <c r="AY692" s="264" t="s">
        <v>136</v>
      </c>
      <c r="BE692" s="355">
        <f>IF(N692="základní",J692,0)</f>
        <v>0</v>
      </c>
      <c r="BF692" s="355">
        <f>IF(N692="snížená",J692,0)</f>
        <v>0</v>
      </c>
      <c r="BG692" s="355">
        <f>IF(N692="zákl. přenesená",J692,0)</f>
        <v>0</v>
      </c>
      <c r="BH692" s="355">
        <f>IF(N692="sníž. přenesená",J692,0)</f>
        <v>0</v>
      </c>
      <c r="BI692" s="355">
        <f>IF(N692="nulová",J692,0)</f>
        <v>0</v>
      </c>
      <c r="BJ692" s="264" t="s">
        <v>82</v>
      </c>
      <c r="BK692" s="355">
        <f>ROUND(I692*H692,2)</f>
        <v>0</v>
      </c>
      <c r="BL692" s="264" t="s">
        <v>727</v>
      </c>
      <c r="BM692" s="354" t="s">
        <v>803</v>
      </c>
    </row>
    <row r="693" spans="1:65" s="274" customFormat="1" ht="29.25" x14ac:dyDescent="0.2">
      <c r="A693" s="271"/>
      <c r="B693" s="272"/>
      <c r="C693" s="408"/>
      <c r="D693" s="363" t="s">
        <v>341</v>
      </c>
      <c r="E693" s="271"/>
      <c r="F693" s="385" t="s">
        <v>795</v>
      </c>
      <c r="G693" s="271"/>
      <c r="H693" s="271"/>
      <c r="I693" s="136"/>
      <c r="J693" s="271"/>
      <c r="K693" s="271"/>
      <c r="L693" s="272"/>
      <c r="M693" s="358"/>
      <c r="N693" s="359"/>
      <c r="O693" s="351"/>
      <c r="P693" s="351"/>
      <c r="Q693" s="351"/>
      <c r="R693" s="351"/>
      <c r="S693" s="351"/>
      <c r="T693" s="360"/>
      <c r="U693" s="271"/>
      <c r="V693" s="271"/>
      <c r="W693" s="271"/>
      <c r="X693" s="271"/>
      <c r="Y693" s="271"/>
      <c r="Z693" s="271"/>
      <c r="AA693" s="271"/>
      <c r="AB693" s="271"/>
      <c r="AC693" s="271"/>
      <c r="AD693" s="271"/>
      <c r="AE693" s="271"/>
      <c r="AT693" s="264" t="s">
        <v>341</v>
      </c>
      <c r="AU693" s="264" t="s">
        <v>82</v>
      </c>
    </row>
    <row r="694" spans="1:65" s="369" customFormat="1" x14ac:dyDescent="0.2">
      <c r="B694" s="370"/>
      <c r="C694" s="422"/>
      <c r="D694" s="363" t="s">
        <v>148</v>
      </c>
      <c r="E694" s="371" t="s">
        <v>3</v>
      </c>
      <c r="F694" s="372" t="s">
        <v>82</v>
      </c>
      <c r="H694" s="373">
        <v>1</v>
      </c>
      <c r="I694" s="151"/>
      <c r="L694" s="370"/>
      <c r="M694" s="374"/>
      <c r="N694" s="375"/>
      <c r="O694" s="375"/>
      <c r="P694" s="375"/>
      <c r="Q694" s="375"/>
      <c r="R694" s="375"/>
      <c r="S694" s="375"/>
      <c r="T694" s="376"/>
      <c r="AT694" s="371" t="s">
        <v>148</v>
      </c>
      <c r="AU694" s="371" t="s">
        <v>82</v>
      </c>
      <c r="AV694" s="369" t="s">
        <v>84</v>
      </c>
      <c r="AW694" s="369" t="s">
        <v>36</v>
      </c>
      <c r="AX694" s="369" t="s">
        <v>74</v>
      </c>
      <c r="AY694" s="371" t="s">
        <v>136</v>
      </c>
    </row>
    <row r="695" spans="1:65" s="377" customFormat="1" x14ac:dyDescent="0.2">
      <c r="B695" s="378"/>
      <c r="C695" s="423"/>
      <c r="D695" s="363" t="s">
        <v>148</v>
      </c>
      <c r="E695" s="379" t="s">
        <v>3</v>
      </c>
      <c r="F695" s="380" t="s">
        <v>152</v>
      </c>
      <c r="H695" s="381">
        <v>1</v>
      </c>
      <c r="I695" s="159"/>
      <c r="L695" s="378"/>
      <c r="M695" s="382"/>
      <c r="N695" s="383"/>
      <c r="O695" s="383"/>
      <c r="P695" s="383"/>
      <c r="Q695" s="383"/>
      <c r="R695" s="383"/>
      <c r="S695" s="383"/>
      <c r="T695" s="384"/>
      <c r="AT695" s="379" t="s">
        <v>148</v>
      </c>
      <c r="AU695" s="379" t="s">
        <v>82</v>
      </c>
      <c r="AV695" s="377" t="s">
        <v>144</v>
      </c>
      <c r="AW695" s="377" t="s">
        <v>36</v>
      </c>
      <c r="AX695" s="377" t="s">
        <v>82</v>
      </c>
      <c r="AY695" s="379" t="s">
        <v>136</v>
      </c>
    </row>
    <row r="696" spans="1:65" s="274" customFormat="1" ht="16.5" customHeight="1" x14ac:dyDescent="0.2">
      <c r="A696" s="271"/>
      <c r="B696" s="272"/>
      <c r="C696" s="404" t="s">
        <v>804</v>
      </c>
      <c r="D696" s="343" t="s">
        <v>139</v>
      </c>
      <c r="E696" s="344" t="s">
        <v>805</v>
      </c>
      <c r="F696" s="345" t="s">
        <v>806</v>
      </c>
      <c r="G696" s="346" t="s">
        <v>346</v>
      </c>
      <c r="H696" s="347">
        <v>1</v>
      </c>
      <c r="I696" s="131"/>
      <c r="J696" s="348">
        <f>ROUND(I696*H696,2)</f>
        <v>0</v>
      </c>
      <c r="K696" s="345" t="s">
        <v>308</v>
      </c>
      <c r="L696" s="272"/>
      <c r="M696" s="349" t="s">
        <v>3</v>
      </c>
      <c r="N696" s="350" t="s">
        <v>45</v>
      </c>
      <c r="O696" s="351"/>
      <c r="P696" s="352">
        <f>O696*H696</f>
        <v>0</v>
      </c>
      <c r="Q696" s="352">
        <v>0</v>
      </c>
      <c r="R696" s="352">
        <f>Q696*H696</f>
        <v>0</v>
      </c>
      <c r="S696" s="352">
        <v>0</v>
      </c>
      <c r="T696" s="353">
        <f>S696*H696</f>
        <v>0</v>
      </c>
      <c r="U696" s="271"/>
      <c r="V696" s="271"/>
      <c r="W696" s="271"/>
      <c r="X696" s="271"/>
      <c r="Y696" s="271"/>
      <c r="Z696" s="271"/>
      <c r="AA696" s="271"/>
      <c r="AB696" s="271"/>
      <c r="AC696" s="271"/>
      <c r="AD696" s="271"/>
      <c r="AE696" s="271"/>
      <c r="AR696" s="354" t="s">
        <v>727</v>
      </c>
      <c r="AT696" s="354" t="s">
        <v>139</v>
      </c>
      <c r="AU696" s="354" t="s">
        <v>82</v>
      </c>
      <c r="AY696" s="264" t="s">
        <v>136</v>
      </c>
      <c r="BE696" s="355">
        <f>IF(N696="základní",J696,0)</f>
        <v>0</v>
      </c>
      <c r="BF696" s="355">
        <f>IF(N696="snížená",J696,0)</f>
        <v>0</v>
      </c>
      <c r="BG696" s="355">
        <f>IF(N696="zákl. přenesená",J696,0)</f>
        <v>0</v>
      </c>
      <c r="BH696" s="355">
        <f>IF(N696="sníž. přenesená",J696,0)</f>
        <v>0</v>
      </c>
      <c r="BI696" s="355">
        <f>IF(N696="nulová",J696,0)</f>
        <v>0</v>
      </c>
      <c r="BJ696" s="264" t="s">
        <v>82</v>
      </c>
      <c r="BK696" s="355">
        <f>ROUND(I696*H696,2)</f>
        <v>0</v>
      </c>
      <c r="BL696" s="264" t="s">
        <v>727</v>
      </c>
      <c r="BM696" s="354" t="s">
        <v>807</v>
      </c>
    </row>
    <row r="697" spans="1:65" s="274" customFormat="1" ht="19.5" x14ac:dyDescent="0.2">
      <c r="A697" s="271"/>
      <c r="B697" s="272"/>
      <c r="C697" s="408"/>
      <c r="D697" s="363" t="s">
        <v>341</v>
      </c>
      <c r="E697" s="271"/>
      <c r="F697" s="385" t="s">
        <v>808</v>
      </c>
      <c r="G697" s="271"/>
      <c r="H697" s="271"/>
      <c r="I697" s="136"/>
      <c r="J697" s="271"/>
      <c r="K697" s="271"/>
      <c r="L697" s="272"/>
      <c r="M697" s="358"/>
      <c r="N697" s="359"/>
      <c r="O697" s="351"/>
      <c r="P697" s="351"/>
      <c r="Q697" s="351"/>
      <c r="R697" s="351"/>
      <c r="S697" s="351"/>
      <c r="T697" s="360"/>
      <c r="U697" s="271"/>
      <c r="V697" s="271"/>
      <c r="W697" s="271"/>
      <c r="X697" s="271"/>
      <c r="Y697" s="271"/>
      <c r="Z697" s="271"/>
      <c r="AA697" s="271"/>
      <c r="AB697" s="271"/>
      <c r="AC697" s="271"/>
      <c r="AD697" s="271"/>
      <c r="AE697" s="271"/>
      <c r="AT697" s="264" t="s">
        <v>341</v>
      </c>
      <c r="AU697" s="264" t="s">
        <v>82</v>
      </c>
    </row>
    <row r="698" spans="1:65" s="369" customFormat="1" x14ac:dyDescent="0.2">
      <c r="B698" s="370"/>
      <c r="C698" s="422"/>
      <c r="D698" s="363" t="s">
        <v>148</v>
      </c>
      <c r="E698" s="371" t="s">
        <v>3</v>
      </c>
      <c r="F698" s="372" t="s">
        <v>82</v>
      </c>
      <c r="H698" s="373">
        <v>1</v>
      </c>
      <c r="I698" s="151"/>
      <c r="L698" s="370"/>
      <c r="M698" s="374"/>
      <c r="N698" s="375"/>
      <c r="O698" s="375"/>
      <c r="P698" s="375"/>
      <c r="Q698" s="375"/>
      <c r="R698" s="375"/>
      <c r="S698" s="375"/>
      <c r="T698" s="376"/>
      <c r="AT698" s="371" t="s">
        <v>148</v>
      </c>
      <c r="AU698" s="371" t="s">
        <v>82</v>
      </c>
      <c r="AV698" s="369" t="s">
        <v>84</v>
      </c>
      <c r="AW698" s="369" t="s">
        <v>36</v>
      </c>
      <c r="AX698" s="369" t="s">
        <v>74</v>
      </c>
      <c r="AY698" s="371" t="s">
        <v>136</v>
      </c>
    </row>
    <row r="699" spans="1:65" s="377" customFormat="1" x14ac:dyDescent="0.2">
      <c r="B699" s="378"/>
      <c r="C699" s="423"/>
      <c r="D699" s="363" t="s">
        <v>148</v>
      </c>
      <c r="E699" s="379" t="s">
        <v>3</v>
      </c>
      <c r="F699" s="380" t="s">
        <v>152</v>
      </c>
      <c r="H699" s="381">
        <v>1</v>
      </c>
      <c r="I699" s="159"/>
      <c r="L699" s="378"/>
      <c r="M699" s="382"/>
      <c r="N699" s="383"/>
      <c r="O699" s="383"/>
      <c r="P699" s="383"/>
      <c r="Q699" s="383"/>
      <c r="R699" s="383"/>
      <c r="S699" s="383"/>
      <c r="T699" s="384"/>
      <c r="AT699" s="379" t="s">
        <v>148</v>
      </c>
      <c r="AU699" s="379" t="s">
        <v>82</v>
      </c>
      <c r="AV699" s="377" t="s">
        <v>144</v>
      </c>
      <c r="AW699" s="377" t="s">
        <v>36</v>
      </c>
      <c r="AX699" s="377" t="s">
        <v>82</v>
      </c>
      <c r="AY699" s="379" t="s">
        <v>136</v>
      </c>
    </row>
    <row r="700" spans="1:65" s="274" customFormat="1" ht="16.5" customHeight="1" x14ac:dyDescent="0.2">
      <c r="A700" s="271"/>
      <c r="B700" s="272"/>
      <c r="C700" s="404" t="s">
        <v>809</v>
      </c>
      <c r="D700" s="343" t="s">
        <v>139</v>
      </c>
      <c r="E700" s="344" t="s">
        <v>810</v>
      </c>
      <c r="F700" s="345" t="s">
        <v>811</v>
      </c>
      <c r="G700" s="346" t="s">
        <v>346</v>
      </c>
      <c r="H700" s="347">
        <v>1</v>
      </c>
      <c r="I700" s="131"/>
      <c r="J700" s="348">
        <f>ROUND(I700*H700,2)</f>
        <v>0</v>
      </c>
      <c r="K700" s="345" t="s">
        <v>308</v>
      </c>
      <c r="L700" s="272"/>
      <c r="M700" s="349" t="s">
        <v>3</v>
      </c>
      <c r="N700" s="350" t="s">
        <v>45</v>
      </c>
      <c r="O700" s="351"/>
      <c r="P700" s="352">
        <f>O700*H700</f>
        <v>0</v>
      </c>
      <c r="Q700" s="352">
        <v>0</v>
      </c>
      <c r="R700" s="352">
        <f>Q700*H700</f>
        <v>0</v>
      </c>
      <c r="S700" s="352">
        <v>0</v>
      </c>
      <c r="T700" s="353">
        <f>S700*H700</f>
        <v>0</v>
      </c>
      <c r="U700" s="271"/>
      <c r="V700" s="271"/>
      <c r="W700" s="271"/>
      <c r="X700" s="271"/>
      <c r="Y700" s="271"/>
      <c r="Z700" s="271"/>
      <c r="AA700" s="271"/>
      <c r="AB700" s="271"/>
      <c r="AC700" s="271"/>
      <c r="AD700" s="271"/>
      <c r="AE700" s="271"/>
      <c r="AR700" s="354" t="s">
        <v>727</v>
      </c>
      <c r="AT700" s="354" t="s">
        <v>139</v>
      </c>
      <c r="AU700" s="354" t="s">
        <v>82</v>
      </c>
      <c r="AY700" s="264" t="s">
        <v>136</v>
      </c>
      <c r="BE700" s="355">
        <f>IF(N700="základní",J700,0)</f>
        <v>0</v>
      </c>
      <c r="BF700" s="355">
        <f>IF(N700="snížená",J700,0)</f>
        <v>0</v>
      </c>
      <c r="BG700" s="355">
        <f>IF(N700="zákl. přenesená",J700,0)</f>
        <v>0</v>
      </c>
      <c r="BH700" s="355">
        <f>IF(N700="sníž. přenesená",J700,0)</f>
        <v>0</v>
      </c>
      <c r="BI700" s="355">
        <f>IF(N700="nulová",J700,0)</f>
        <v>0</v>
      </c>
      <c r="BJ700" s="264" t="s">
        <v>82</v>
      </c>
      <c r="BK700" s="355">
        <f>ROUND(I700*H700,2)</f>
        <v>0</v>
      </c>
      <c r="BL700" s="264" t="s">
        <v>727</v>
      </c>
      <c r="BM700" s="354" t="s">
        <v>812</v>
      </c>
    </row>
    <row r="701" spans="1:65" s="274" customFormat="1" ht="19.5" x14ac:dyDescent="0.2">
      <c r="A701" s="271"/>
      <c r="B701" s="272"/>
      <c r="C701" s="408"/>
      <c r="D701" s="363" t="s">
        <v>341</v>
      </c>
      <c r="E701" s="271"/>
      <c r="F701" s="385" t="s">
        <v>808</v>
      </c>
      <c r="G701" s="271"/>
      <c r="H701" s="271"/>
      <c r="I701" s="136"/>
      <c r="J701" s="271"/>
      <c r="K701" s="271"/>
      <c r="L701" s="272"/>
      <c r="M701" s="358"/>
      <c r="N701" s="359"/>
      <c r="O701" s="351"/>
      <c r="P701" s="351"/>
      <c r="Q701" s="351"/>
      <c r="R701" s="351"/>
      <c r="S701" s="351"/>
      <c r="T701" s="360"/>
      <c r="U701" s="271"/>
      <c r="V701" s="271"/>
      <c r="W701" s="271"/>
      <c r="X701" s="271"/>
      <c r="Y701" s="271"/>
      <c r="Z701" s="271"/>
      <c r="AA701" s="271"/>
      <c r="AB701" s="271"/>
      <c r="AC701" s="271"/>
      <c r="AD701" s="271"/>
      <c r="AE701" s="271"/>
      <c r="AT701" s="264" t="s">
        <v>341</v>
      </c>
      <c r="AU701" s="264" t="s">
        <v>82</v>
      </c>
    </row>
    <row r="702" spans="1:65" s="369" customFormat="1" x14ac:dyDescent="0.2">
      <c r="B702" s="370"/>
      <c r="C702" s="422"/>
      <c r="D702" s="363" t="s">
        <v>148</v>
      </c>
      <c r="E702" s="371" t="s">
        <v>3</v>
      </c>
      <c r="F702" s="372" t="s">
        <v>82</v>
      </c>
      <c r="H702" s="373">
        <v>1</v>
      </c>
      <c r="I702" s="151"/>
      <c r="L702" s="370"/>
      <c r="M702" s="374"/>
      <c r="N702" s="375"/>
      <c r="O702" s="375"/>
      <c r="P702" s="375"/>
      <c r="Q702" s="375"/>
      <c r="R702" s="375"/>
      <c r="S702" s="375"/>
      <c r="T702" s="376"/>
      <c r="AT702" s="371" t="s">
        <v>148</v>
      </c>
      <c r="AU702" s="371" t="s">
        <v>82</v>
      </c>
      <c r="AV702" s="369" t="s">
        <v>84</v>
      </c>
      <c r="AW702" s="369" t="s">
        <v>36</v>
      </c>
      <c r="AX702" s="369" t="s">
        <v>74</v>
      </c>
      <c r="AY702" s="371" t="s">
        <v>136</v>
      </c>
    </row>
    <row r="703" spans="1:65" s="377" customFormat="1" x14ac:dyDescent="0.2">
      <c r="B703" s="378"/>
      <c r="C703" s="423"/>
      <c r="D703" s="363" t="s">
        <v>148</v>
      </c>
      <c r="E703" s="379" t="s">
        <v>3</v>
      </c>
      <c r="F703" s="380" t="s">
        <v>152</v>
      </c>
      <c r="H703" s="381">
        <v>1</v>
      </c>
      <c r="I703" s="159"/>
      <c r="L703" s="378"/>
      <c r="M703" s="382"/>
      <c r="N703" s="383"/>
      <c r="O703" s="383"/>
      <c r="P703" s="383"/>
      <c r="Q703" s="383"/>
      <c r="R703" s="383"/>
      <c r="S703" s="383"/>
      <c r="T703" s="384"/>
      <c r="AT703" s="379" t="s">
        <v>148</v>
      </c>
      <c r="AU703" s="379" t="s">
        <v>82</v>
      </c>
      <c r="AV703" s="377" t="s">
        <v>144</v>
      </c>
      <c r="AW703" s="377" t="s">
        <v>36</v>
      </c>
      <c r="AX703" s="377" t="s">
        <v>82</v>
      </c>
      <c r="AY703" s="379" t="s">
        <v>136</v>
      </c>
    </row>
    <row r="704" spans="1:65" s="274" customFormat="1" ht="16.5" customHeight="1" x14ac:dyDescent="0.2">
      <c r="A704" s="271"/>
      <c r="B704" s="272"/>
      <c r="C704" s="404" t="s">
        <v>813</v>
      </c>
      <c r="D704" s="343" t="s">
        <v>139</v>
      </c>
      <c r="E704" s="344" t="s">
        <v>814</v>
      </c>
      <c r="F704" s="345" t="s">
        <v>815</v>
      </c>
      <c r="G704" s="346" t="s">
        <v>346</v>
      </c>
      <c r="H704" s="347">
        <v>1</v>
      </c>
      <c r="I704" s="131"/>
      <c r="J704" s="348">
        <f>ROUND(I704*H704,2)</f>
        <v>0</v>
      </c>
      <c r="K704" s="345" t="s">
        <v>308</v>
      </c>
      <c r="L704" s="272"/>
      <c r="M704" s="349" t="s">
        <v>3</v>
      </c>
      <c r="N704" s="350" t="s">
        <v>45</v>
      </c>
      <c r="O704" s="351"/>
      <c r="P704" s="352">
        <f>O704*H704</f>
        <v>0</v>
      </c>
      <c r="Q704" s="352">
        <v>0</v>
      </c>
      <c r="R704" s="352">
        <f>Q704*H704</f>
        <v>0</v>
      </c>
      <c r="S704" s="352">
        <v>0</v>
      </c>
      <c r="T704" s="353">
        <f>S704*H704</f>
        <v>0</v>
      </c>
      <c r="U704" s="271"/>
      <c r="V704" s="271"/>
      <c r="W704" s="271"/>
      <c r="X704" s="271"/>
      <c r="Y704" s="271"/>
      <c r="Z704" s="271"/>
      <c r="AA704" s="271"/>
      <c r="AB704" s="271"/>
      <c r="AC704" s="271"/>
      <c r="AD704" s="271"/>
      <c r="AE704" s="271"/>
      <c r="AR704" s="354" t="s">
        <v>727</v>
      </c>
      <c r="AT704" s="354" t="s">
        <v>139</v>
      </c>
      <c r="AU704" s="354" t="s">
        <v>82</v>
      </c>
      <c r="AY704" s="264" t="s">
        <v>136</v>
      </c>
      <c r="BE704" s="355">
        <f>IF(N704="základní",J704,0)</f>
        <v>0</v>
      </c>
      <c r="BF704" s="355">
        <f>IF(N704="snížená",J704,0)</f>
        <v>0</v>
      </c>
      <c r="BG704" s="355">
        <f>IF(N704="zákl. přenesená",J704,0)</f>
        <v>0</v>
      </c>
      <c r="BH704" s="355">
        <f>IF(N704="sníž. přenesená",J704,0)</f>
        <v>0</v>
      </c>
      <c r="BI704" s="355">
        <f>IF(N704="nulová",J704,0)</f>
        <v>0</v>
      </c>
      <c r="BJ704" s="264" t="s">
        <v>82</v>
      </c>
      <c r="BK704" s="355">
        <f>ROUND(I704*H704,2)</f>
        <v>0</v>
      </c>
      <c r="BL704" s="264" t="s">
        <v>727</v>
      </c>
      <c r="BM704" s="354" t="s">
        <v>816</v>
      </c>
    </row>
    <row r="705" spans="1:65" s="274" customFormat="1" ht="19.5" x14ac:dyDescent="0.2">
      <c r="A705" s="271"/>
      <c r="B705" s="272"/>
      <c r="C705" s="408"/>
      <c r="D705" s="363" t="s">
        <v>341</v>
      </c>
      <c r="E705" s="271"/>
      <c r="F705" s="385" t="s">
        <v>808</v>
      </c>
      <c r="G705" s="271"/>
      <c r="H705" s="271"/>
      <c r="I705" s="136"/>
      <c r="J705" s="271"/>
      <c r="K705" s="271"/>
      <c r="L705" s="272"/>
      <c r="M705" s="358"/>
      <c r="N705" s="359"/>
      <c r="O705" s="351"/>
      <c r="P705" s="351"/>
      <c r="Q705" s="351"/>
      <c r="R705" s="351"/>
      <c r="S705" s="351"/>
      <c r="T705" s="360"/>
      <c r="U705" s="271"/>
      <c r="V705" s="271"/>
      <c r="W705" s="271"/>
      <c r="X705" s="271"/>
      <c r="Y705" s="271"/>
      <c r="Z705" s="271"/>
      <c r="AA705" s="271"/>
      <c r="AB705" s="271"/>
      <c r="AC705" s="271"/>
      <c r="AD705" s="271"/>
      <c r="AE705" s="271"/>
      <c r="AT705" s="264" t="s">
        <v>341</v>
      </c>
      <c r="AU705" s="264" t="s">
        <v>82</v>
      </c>
    </row>
    <row r="706" spans="1:65" s="369" customFormat="1" x14ac:dyDescent="0.2">
      <c r="B706" s="370"/>
      <c r="C706" s="422"/>
      <c r="D706" s="363" t="s">
        <v>148</v>
      </c>
      <c r="E706" s="371" t="s">
        <v>3</v>
      </c>
      <c r="F706" s="372" t="s">
        <v>82</v>
      </c>
      <c r="H706" s="373">
        <v>1</v>
      </c>
      <c r="I706" s="151"/>
      <c r="L706" s="370"/>
      <c r="M706" s="374"/>
      <c r="N706" s="375"/>
      <c r="O706" s="375"/>
      <c r="P706" s="375"/>
      <c r="Q706" s="375"/>
      <c r="R706" s="375"/>
      <c r="S706" s="375"/>
      <c r="T706" s="376"/>
      <c r="AT706" s="371" t="s">
        <v>148</v>
      </c>
      <c r="AU706" s="371" t="s">
        <v>82</v>
      </c>
      <c r="AV706" s="369" t="s">
        <v>84</v>
      </c>
      <c r="AW706" s="369" t="s">
        <v>36</v>
      </c>
      <c r="AX706" s="369" t="s">
        <v>74</v>
      </c>
      <c r="AY706" s="371" t="s">
        <v>136</v>
      </c>
    </row>
    <row r="707" spans="1:65" s="377" customFormat="1" x14ac:dyDescent="0.2">
      <c r="B707" s="378"/>
      <c r="C707" s="423"/>
      <c r="D707" s="363" t="s">
        <v>148</v>
      </c>
      <c r="E707" s="379" t="s">
        <v>3</v>
      </c>
      <c r="F707" s="380" t="s">
        <v>152</v>
      </c>
      <c r="H707" s="381">
        <v>1</v>
      </c>
      <c r="I707" s="159"/>
      <c r="L707" s="378"/>
      <c r="M707" s="382"/>
      <c r="N707" s="383"/>
      <c r="O707" s="383"/>
      <c r="P707" s="383"/>
      <c r="Q707" s="383"/>
      <c r="R707" s="383"/>
      <c r="S707" s="383"/>
      <c r="T707" s="384"/>
      <c r="AT707" s="379" t="s">
        <v>148</v>
      </c>
      <c r="AU707" s="379" t="s">
        <v>82</v>
      </c>
      <c r="AV707" s="377" t="s">
        <v>144</v>
      </c>
      <c r="AW707" s="377" t="s">
        <v>36</v>
      </c>
      <c r="AX707" s="377" t="s">
        <v>82</v>
      </c>
      <c r="AY707" s="379" t="s">
        <v>136</v>
      </c>
    </row>
    <row r="708" spans="1:65" s="274" customFormat="1" ht="24.2" customHeight="1" x14ac:dyDescent="0.2">
      <c r="A708" s="271"/>
      <c r="B708" s="272"/>
      <c r="C708" s="404" t="s">
        <v>817</v>
      </c>
      <c r="D708" s="343" t="s">
        <v>139</v>
      </c>
      <c r="E708" s="344" t="s">
        <v>818</v>
      </c>
      <c r="F708" s="345" t="s">
        <v>819</v>
      </c>
      <c r="G708" s="346" t="s">
        <v>315</v>
      </c>
      <c r="H708" s="347">
        <v>1</v>
      </c>
      <c r="I708" s="131"/>
      <c r="J708" s="348">
        <f>ROUND(I708*H708,2)</f>
        <v>0</v>
      </c>
      <c r="K708" s="345" t="s">
        <v>308</v>
      </c>
      <c r="L708" s="272"/>
      <c r="M708" s="349" t="s">
        <v>3</v>
      </c>
      <c r="N708" s="350" t="s">
        <v>45</v>
      </c>
      <c r="O708" s="351"/>
      <c r="P708" s="352">
        <f>O708*H708</f>
        <v>0</v>
      </c>
      <c r="Q708" s="352">
        <v>0</v>
      </c>
      <c r="R708" s="352">
        <f>Q708*H708</f>
        <v>0</v>
      </c>
      <c r="S708" s="352">
        <v>0</v>
      </c>
      <c r="T708" s="353">
        <f>S708*H708</f>
        <v>0</v>
      </c>
      <c r="U708" s="271"/>
      <c r="V708" s="271"/>
      <c r="W708" s="271"/>
      <c r="X708" s="271"/>
      <c r="Y708" s="271"/>
      <c r="Z708" s="271"/>
      <c r="AA708" s="271"/>
      <c r="AB708" s="271"/>
      <c r="AC708" s="271"/>
      <c r="AD708" s="271"/>
      <c r="AE708" s="271"/>
      <c r="AR708" s="354" t="s">
        <v>727</v>
      </c>
      <c r="AT708" s="354" t="s">
        <v>139</v>
      </c>
      <c r="AU708" s="354" t="s">
        <v>82</v>
      </c>
      <c r="AY708" s="264" t="s">
        <v>136</v>
      </c>
      <c r="BE708" s="355">
        <f>IF(N708="základní",J708,0)</f>
        <v>0</v>
      </c>
      <c r="BF708" s="355">
        <f>IF(N708="snížená",J708,0)</f>
        <v>0</v>
      </c>
      <c r="BG708" s="355">
        <f>IF(N708="zákl. přenesená",J708,0)</f>
        <v>0</v>
      </c>
      <c r="BH708" s="355">
        <f>IF(N708="sníž. přenesená",J708,0)</f>
        <v>0</v>
      </c>
      <c r="BI708" s="355">
        <f>IF(N708="nulová",J708,0)</f>
        <v>0</v>
      </c>
      <c r="BJ708" s="264" t="s">
        <v>82</v>
      </c>
      <c r="BK708" s="355">
        <f>ROUND(I708*H708,2)</f>
        <v>0</v>
      </c>
      <c r="BL708" s="264" t="s">
        <v>727</v>
      </c>
      <c r="BM708" s="354" t="s">
        <v>820</v>
      </c>
    </row>
    <row r="709" spans="1:65" s="274" customFormat="1" ht="29.25" x14ac:dyDescent="0.2">
      <c r="A709" s="271"/>
      <c r="B709" s="272"/>
      <c r="C709" s="408"/>
      <c r="D709" s="363" t="s">
        <v>341</v>
      </c>
      <c r="E709" s="271"/>
      <c r="F709" s="385" t="s">
        <v>795</v>
      </c>
      <c r="G709" s="271"/>
      <c r="H709" s="271"/>
      <c r="I709" s="136"/>
      <c r="J709" s="271"/>
      <c r="K709" s="271"/>
      <c r="L709" s="272"/>
      <c r="M709" s="358"/>
      <c r="N709" s="359"/>
      <c r="O709" s="351"/>
      <c r="P709" s="351"/>
      <c r="Q709" s="351"/>
      <c r="R709" s="351"/>
      <c r="S709" s="351"/>
      <c r="T709" s="360"/>
      <c r="U709" s="271"/>
      <c r="V709" s="271"/>
      <c r="W709" s="271"/>
      <c r="X709" s="271"/>
      <c r="Y709" s="271"/>
      <c r="Z709" s="271"/>
      <c r="AA709" s="271"/>
      <c r="AB709" s="271"/>
      <c r="AC709" s="271"/>
      <c r="AD709" s="271"/>
      <c r="AE709" s="271"/>
      <c r="AT709" s="264" t="s">
        <v>341</v>
      </c>
      <c r="AU709" s="264" t="s">
        <v>82</v>
      </c>
    </row>
    <row r="710" spans="1:65" s="369" customFormat="1" x14ac:dyDescent="0.2">
      <c r="B710" s="370"/>
      <c r="C710" s="422"/>
      <c r="D710" s="363" t="s">
        <v>148</v>
      </c>
      <c r="E710" s="371" t="s">
        <v>3</v>
      </c>
      <c r="F710" s="372" t="s">
        <v>82</v>
      </c>
      <c r="H710" s="373">
        <v>1</v>
      </c>
      <c r="I710" s="151"/>
      <c r="L710" s="370"/>
      <c r="M710" s="374"/>
      <c r="N710" s="375"/>
      <c r="O710" s="375"/>
      <c r="P710" s="375"/>
      <c r="Q710" s="375"/>
      <c r="R710" s="375"/>
      <c r="S710" s="375"/>
      <c r="T710" s="376"/>
      <c r="AT710" s="371" t="s">
        <v>148</v>
      </c>
      <c r="AU710" s="371" t="s">
        <v>82</v>
      </c>
      <c r="AV710" s="369" t="s">
        <v>84</v>
      </c>
      <c r="AW710" s="369" t="s">
        <v>36</v>
      </c>
      <c r="AX710" s="369" t="s">
        <v>74</v>
      </c>
      <c r="AY710" s="371" t="s">
        <v>136</v>
      </c>
    </row>
    <row r="711" spans="1:65" s="377" customFormat="1" x14ac:dyDescent="0.2">
      <c r="B711" s="378"/>
      <c r="C711" s="423"/>
      <c r="D711" s="363" t="s">
        <v>148</v>
      </c>
      <c r="E711" s="379" t="s">
        <v>3</v>
      </c>
      <c r="F711" s="380" t="s">
        <v>152</v>
      </c>
      <c r="H711" s="381">
        <v>1</v>
      </c>
      <c r="I711" s="159"/>
      <c r="L711" s="378"/>
      <c r="M711" s="382"/>
      <c r="N711" s="383"/>
      <c r="O711" s="383"/>
      <c r="P711" s="383"/>
      <c r="Q711" s="383"/>
      <c r="R711" s="383"/>
      <c r="S711" s="383"/>
      <c r="T711" s="384"/>
      <c r="AT711" s="379" t="s">
        <v>148</v>
      </c>
      <c r="AU711" s="379" t="s">
        <v>82</v>
      </c>
      <c r="AV711" s="377" t="s">
        <v>144</v>
      </c>
      <c r="AW711" s="377" t="s">
        <v>36</v>
      </c>
      <c r="AX711" s="377" t="s">
        <v>82</v>
      </c>
      <c r="AY711" s="379" t="s">
        <v>136</v>
      </c>
    </row>
    <row r="712" spans="1:65" s="274" customFormat="1" ht="16.5" customHeight="1" x14ac:dyDescent="0.2">
      <c r="A712" s="271"/>
      <c r="B712" s="272"/>
      <c r="C712" s="404" t="s">
        <v>821</v>
      </c>
      <c r="D712" s="343" t="s">
        <v>139</v>
      </c>
      <c r="E712" s="344" t="s">
        <v>822</v>
      </c>
      <c r="F712" s="345" t="s">
        <v>823</v>
      </c>
      <c r="G712" s="346" t="s">
        <v>315</v>
      </c>
      <c r="H712" s="347">
        <v>4</v>
      </c>
      <c r="I712" s="131"/>
      <c r="J712" s="348">
        <f>ROUND(I712*H712,2)</f>
        <v>0</v>
      </c>
      <c r="K712" s="345" t="s">
        <v>308</v>
      </c>
      <c r="L712" s="272"/>
      <c r="M712" s="349" t="s">
        <v>3</v>
      </c>
      <c r="N712" s="350" t="s">
        <v>45</v>
      </c>
      <c r="O712" s="351"/>
      <c r="P712" s="352">
        <f>O712*H712</f>
        <v>0</v>
      </c>
      <c r="Q712" s="352">
        <v>0</v>
      </c>
      <c r="R712" s="352">
        <f>Q712*H712</f>
        <v>0</v>
      </c>
      <c r="S712" s="352">
        <v>0</v>
      </c>
      <c r="T712" s="353">
        <f>S712*H712</f>
        <v>0</v>
      </c>
      <c r="U712" s="271"/>
      <c r="V712" s="271"/>
      <c r="W712" s="271"/>
      <c r="X712" s="271"/>
      <c r="Y712" s="271"/>
      <c r="Z712" s="271"/>
      <c r="AA712" s="271"/>
      <c r="AB712" s="271"/>
      <c r="AC712" s="271"/>
      <c r="AD712" s="271"/>
      <c r="AE712" s="271"/>
      <c r="AR712" s="354" t="s">
        <v>727</v>
      </c>
      <c r="AT712" s="354" t="s">
        <v>139</v>
      </c>
      <c r="AU712" s="354" t="s">
        <v>82</v>
      </c>
      <c r="AY712" s="264" t="s">
        <v>136</v>
      </c>
      <c r="BE712" s="355">
        <f>IF(N712="základní",J712,0)</f>
        <v>0</v>
      </c>
      <c r="BF712" s="355">
        <f>IF(N712="snížená",J712,0)</f>
        <v>0</v>
      </c>
      <c r="BG712" s="355">
        <f>IF(N712="zákl. přenesená",J712,0)</f>
        <v>0</v>
      </c>
      <c r="BH712" s="355">
        <f>IF(N712="sníž. přenesená",J712,0)</f>
        <v>0</v>
      </c>
      <c r="BI712" s="355">
        <f>IF(N712="nulová",J712,0)</f>
        <v>0</v>
      </c>
      <c r="BJ712" s="264" t="s">
        <v>82</v>
      </c>
      <c r="BK712" s="355">
        <f>ROUND(I712*H712,2)</f>
        <v>0</v>
      </c>
      <c r="BL712" s="264" t="s">
        <v>727</v>
      </c>
      <c r="BM712" s="354" t="s">
        <v>824</v>
      </c>
    </row>
    <row r="713" spans="1:65" s="274" customFormat="1" ht="29.25" x14ac:dyDescent="0.2">
      <c r="A713" s="271"/>
      <c r="B713" s="272"/>
      <c r="C713" s="408"/>
      <c r="D713" s="363" t="s">
        <v>341</v>
      </c>
      <c r="E713" s="271"/>
      <c r="F713" s="385" t="s">
        <v>825</v>
      </c>
      <c r="G713" s="271"/>
      <c r="H713" s="271"/>
      <c r="I713" s="136"/>
      <c r="J713" s="271"/>
      <c r="K713" s="271"/>
      <c r="L713" s="272"/>
      <c r="M713" s="358"/>
      <c r="N713" s="359"/>
      <c r="O713" s="351"/>
      <c r="P713" s="351"/>
      <c r="Q713" s="351"/>
      <c r="R713" s="351"/>
      <c r="S713" s="351"/>
      <c r="T713" s="360"/>
      <c r="U713" s="271"/>
      <c r="V713" s="271"/>
      <c r="W713" s="271"/>
      <c r="X713" s="271"/>
      <c r="Y713" s="271"/>
      <c r="Z713" s="271"/>
      <c r="AA713" s="271"/>
      <c r="AB713" s="271"/>
      <c r="AC713" s="271"/>
      <c r="AD713" s="271"/>
      <c r="AE713" s="271"/>
      <c r="AT713" s="264" t="s">
        <v>341</v>
      </c>
      <c r="AU713" s="264" t="s">
        <v>82</v>
      </c>
    </row>
    <row r="714" spans="1:65" s="369" customFormat="1" x14ac:dyDescent="0.2">
      <c r="B714" s="370"/>
      <c r="C714" s="422"/>
      <c r="D714" s="363" t="s">
        <v>148</v>
      </c>
      <c r="E714" s="371" t="s">
        <v>3</v>
      </c>
      <c r="F714" s="372" t="s">
        <v>144</v>
      </c>
      <c r="H714" s="373">
        <v>4</v>
      </c>
      <c r="I714" s="151"/>
      <c r="L714" s="370"/>
      <c r="M714" s="374"/>
      <c r="N714" s="375"/>
      <c r="O714" s="375"/>
      <c r="P714" s="375"/>
      <c r="Q714" s="375"/>
      <c r="R714" s="375"/>
      <c r="S714" s="375"/>
      <c r="T714" s="376"/>
      <c r="AT714" s="371" t="s">
        <v>148</v>
      </c>
      <c r="AU714" s="371" t="s">
        <v>82</v>
      </c>
      <c r="AV714" s="369" t="s">
        <v>84</v>
      </c>
      <c r="AW714" s="369" t="s">
        <v>36</v>
      </c>
      <c r="AX714" s="369" t="s">
        <v>74</v>
      </c>
      <c r="AY714" s="371" t="s">
        <v>136</v>
      </c>
    </row>
    <row r="715" spans="1:65" s="377" customFormat="1" x14ac:dyDescent="0.2">
      <c r="B715" s="378"/>
      <c r="C715" s="423"/>
      <c r="D715" s="363" t="s">
        <v>148</v>
      </c>
      <c r="E715" s="379" t="s">
        <v>3</v>
      </c>
      <c r="F715" s="380" t="s">
        <v>152</v>
      </c>
      <c r="H715" s="381">
        <v>4</v>
      </c>
      <c r="I715" s="159"/>
      <c r="L715" s="378"/>
      <c r="M715" s="382"/>
      <c r="N715" s="383"/>
      <c r="O715" s="383"/>
      <c r="P715" s="383"/>
      <c r="Q715" s="383"/>
      <c r="R715" s="383"/>
      <c r="S715" s="383"/>
      <c r="T715" s="384"/>
      <c r="AT715" s="379" t="s">
        <v>148</v>
      </c>
      <c r="AU715" s="379" t="s">
        <v>82</v>
      </c>
      <c r="AV715" s="377" t="s">
        <v>144</v>
      </c>
      <c r="AW715" s="377" t="s">
        <v>36</v>
      </c>
      <c r="AX715" s="377" t="s">
        <v>82</v>
      </c>
      <c r="AY715" s="379" t="s">
        <v>136</v>
      </c>
    </row>
    <row r="716" spans="1:65" s="274" customFormat="1" ht="16.5" customHeight="1" x14ac:dyDescent="0.2">
      <c r="A716" s="271"/>
      <c r="B716" s="272"/>
      <c r="C716" s="404" t="s">
        <v>826</v>
      </c>
      <c r="D716" s="343" t="s">
        <v>139</v>
      </c>
      <c r="E716" s="344" t="s">
        <v>827</v>
      </c>
      <c r="F716" s="345" t="s">
        <v>828</v>
      </c>
      <c r="G716" s="346" t="s">
        <v>346</v>
      </c>
      <c r="H716" s="347">
        <v>10</v>
      </c>
      <c r="I716" s="131"/>
      <c r="J716" s="348">
        <f>ROUND(I716*H716,2)</f>
        <v>0</v>
      </c>
      <c r="K716" s="345" t="s">
        <v>308</v>
      </c>
      <c r="L716" s="272"/>
      <c r="M716" s="349" t="s">
        <v>3</v>
      </c>
      <c r="N716" s="350" t="s">
        <v>45</v>
      </c>
      <c r="O716" s="351"/>
      <c r="P716" s="352">
        <f>O716*H716</f>
        <v>0</v>
      </c>
      <c r="Q716" s="352">
        <v>0</v>
      </c>
      <c r="R716" s="352">
        <f>Q716*H716</f>
        <v>0</v>
      </c>
      <c r="S716" s="352">
        <v>0</v>
      </c>
      <c r="T716" s="353">
        <f>S716*H716</f>
        <v>0</v>
      </c>
      <c r="U716" s="271"/>
      <c r="V716" s="271"/>
      <c r="W716" s="271"/>
      <c r="X716" s="271"/>
      <c r="Y716" s="271"/>
      <c r="Z716" s="271"/>
      <c r="AA716" s="271"/>
      <c r="AB716" s="271"/>
      <c r="AC716" s="271"/>
      <c r="AD716" s="271"/>
      <c r="AE716" s="271"/>
      <c r="AR716" s="354" t="s">
        <v>727</v>
      </c>
      <c r="AT716" s="354" t="s">
        <v>139</v>
      </c>
      <c r="AU716" s="354" t="s">
        <v>82</v>
      </c>
      <c r="AY716" s="264" t="s">
        <v>136</v>
      </c>
      <c r="BE716" s="355">
        <f>IF(N716="základní",J716,0)</f>
        <v>0</v>
      </c>
      <c r="BF716" s="355">
        <f>IF(N716="snížená",J716,0)</f>
        <v>0</v>
      </c>
      <c r="BG716" s="355">
        <f>IF(N716="zákl. přenesená",J716,0)</f>
        <v>0</v>
      </c>
      <c r="BH716" s="355">
        <f>IF(N716="sníž. přenesená",J716,0)</f>
        <v>0</v>
      </c>
      <c r="BI716" s="355">
        <f>IF(N716="nulová",J716,0)</f>
        <v>0</v>
      </c>
      <c r="BJ716" s="264" t="s">
        <v>82</v>
      </c>
      <c r="BK716" s="355">
        <f>ROUND(I716*H716,2)</f>
        <v>0</v>
      </c>
      <c r="BL716" s="264" t="s">
        <v>727</v>
      </c>
      <c r="BM716" s="354" t="s">
        <v>829</v>
      </c>
    </row>
    <row r="717" spans="1:65" s="274" customFormat="1" ht="29.25" x14ac:dyDescent="0.2">
      <c r="A717" s="271"/>
      <c r="B717" s="272"/>
      <c r="C717" s="408"/>
      <c r="D717" s="363" t="s">
        <v>341</v>
      </c>
      <c r="E717" s="271"/>
      <c r="F717" s="385" t="s">
        <v>825</v>
      </c>
      <c r="G717" s="271"/>
      <c r="H717" s="271"/>
      <c r="I717" s="136"/>
      <c r="J717" s="271"/>
      <c r="K717" s="271"/>
      <c r="L717" s="272"/>
      <c r="M717" s="358"/>
      <c r="N717" s="359"/>
      <c r="O717" s="351"/>
      <c r="P717" s="351"/>
      <c r="Q717" s="351"/>
      <c r="R717" s="351"/>
      <c r="S717" s="351"/>
      <c r="T717" s="360"/>
      <c r="U717" s="271"/>
      <c r="V717" s="271"/>
      <c r="W717" s="271"/>
      <c r="X717" s="271"/>
      <c r="Y717" s="271"/>
      <c r="Z717" s="271"/>
      <c r="AA717" s="271"/>
      <c r="AB717" s="271"/>
      <c r="AC717" s="271"/>
      <c r="AD717" s="271"/>
      <c r="AE717" s="271"/>
      <c r="AT717" s="264" t="s">
        <v>341</v>
      </c>
      <c r="AU717" s="264" t="s">
        <v>82</v>
      </c>
    </row>
    <row r="718" spans="1:65" s="369" customFormat="1" x14ac:dyDescent="0.2">
      <c r="B718" s="370"/>
      <c r="C718" s="422"/>
      <c r="D718" s="363" t="s">
        <v>148</v>
      </c>
      <c r="E718" s="371" t="s">
        <v>3</v>
      </c>
      <c r="F718" s="372" t="s">
        <v>216</v>
      </c>
      <c r="H718" s="373">
        <v>10</v>
      </c>
      <c r="I718" s="151"/>
      <c r="L718" s="370"/>
      <c r="M718" s="374"/>
      <c r="N718" s="375"/>
      <c r="O718" s="375"/>
      <c r="P718" s="375"/>
      <c r="Q718" s="375"/>
      <c r="R718" s="375"/>
      <c r="S718" s="375"/>
      <c r="T718" s="376"/>
      <c r="AT718" s="371" t="s">
        <v>148</v>
      </c>
      <c r="AU718" s="371" t="s">
        <v>82</v>
      </c>
      <c r="AV718" s="369" t="s">
        <v>84</v>
      </c>
      <c r="AW718" s="369" t="s">
        <v>36</v>
      </c>
      <c r="AX718" s="369" t="s">
        <v>74</v>
      </c>
      <c r="AY718" s="371" t="s">
        <v>136</v>
      </c>
    </row>
    <row r="719" spans="1:65" s="377" customFormat="1" x14ac:dyDescent="0.2">
      <c r="B719" s="378"/>
      <c r="C719" s="423"/>
      <c r="D719" s="363" t="s">
        <v>148</v>
      </c>
      <c r="E719" s="379" t="s">
        <v>3</v>
      </c>
      <c r="F719" s="380" t="s">
        <v>152</v>
      </c>
      <c r="H719" s="381">
        <v>10</v>
      </c>
      <c r="I719" s="159"/>
      <c r="L719" s="378"/>
      <c r="M719" s="382"/>
      <c r="N719" s="383"/>
      <c r="O719" s="383"/>
      <c r="P719" s="383"/>
      <c r="Q719" s="383"/>
      <c r="R719" s="383"/>
      <c r="S719" s="383"/>
      <c r="T719" s="384"/>
      <c r="AT719" s="379" t="s">
        <v>148</v>
      </c>
      <c r="AU719" s="379" t="s">
        <v>82</v>
      </c>
      <c r="AV719" s="377" t="s">
        <v>144</v>
      </c>
      <c r="AW719" s="377" t="s">
        <v>36</v>
      </c>
      <c r="AX719" s="377" t="s">
        <v>82</v>
      </c>
      <c r="AY719" s="379" t="s">
        <v>136</v>
      </c>
    </row>
    <row r="720" spans="1:65" s="274" customFormat="1" ht="16.5" customHeight="1" x14ac:dyDescent="0.2">
      <c r="A720" s="271"/>
      <c r="B720" s="272"/>
      <c r="C720" s="404" t="s">
        <v>830</v>
      </c>
      <c r="D720" s="343" t="s">
        <v>139</v>
      </c>
      <c r="E720" s="344" t="s">
        <v>831</v>
      </c>
      <c r="F720" s="345" t="s">
        <v>832</v>
      </c>
      <c r="G720" s="346" t="s">
        <v>346</v>
      </c>
      <c r="H720" s="347">
        <v>1</v>
      </c>
      <c r="I720" s="131"/>
      <c r="J720" s="348">
        <f>ROUND(I720*H720,2)</f>
        <v>0</v>
      </c>
      <c r="K720" s="345" t="s">
        <v>308</v>
      </c>
      <c r="L720" s="272"/>
      <c r="M720" s="349" t="s">
        <v>3</v>
      </c>
      <c r="N720" s="350" t="s">
        <v>45</v>
      </c>
      <c r="O720" s="351"/>
      <c r="P720" s="352">
        <f>O720*H720</f>
        <v>0</v>
      </c>
      <c r="Q720" s="352">
        <v>0</v>
      </c>
      <c r="R720" s="352">
        <f>Q720*H720</f>
        <v>0</v>
      </c>
      <c r="S720" s="352">
        <v>0</v>
      </c>
      <c r="T720" s="353">
        <f>S720*H720</f>
        <v>0</v>
      </c>
      <c r="U720" s="271"/>
      <c r="V720" s="271"/>
      <c r="W720" s="271"/>
      <c r="X720" s="271"/>
      <c r="Y720" s="271"/>
      <c r="Z720" s="271"/>
      <c r="AA720" s="271"/>
      <c r="AB720" s="271"/>
      <c r="AC720" s="271"/>
      <c r="AD720" s="271"/>
      <c r="AE720" s="271"/>
      <c r="AR720" s="354" t="s">
        <v>727</v>
      </c>
      <c r="AT720" s="354" t="s">
        <v>139</v>
      </c>
      <c r="AU720" s="354" t="s">
        <v>82</v>
      </c>
      <c r="AY720" s="264" t="s">
        <v>136</v>
      </c>
      <c r="BE720" s="355">
        <f>IF(N720="základní",J720,0)</f>
        <v>0</v>
      </c>
      <c r="BF720" s="355">
        <f>IF(N720="snížená",J720,0)</f>
        <v>0</v>
      </c>
      <c r="BG720" s="355">
        <f>IF(N720="zákl. přenesená",J720,0)</f>
        <v>0</v>
      </c>
      <c r="BH720" s="355">
        <f>IF(N720="sníž. přenesená",J720,0)</f>
        <v>0</v>
      </c>
      <c r="BI720" s="355">
        <f>IF(N720="nulová",J720,0)</f>
        <v>0</v>
      </c>
      <c r="BJ720" s="264" t="s">
        <v>82</v>
      </c>
      <c r="BK720" s="355">
        <f>ROUND(I720*H720,2)</f>
        <v>0</v>
      </c>
      <c r="BL720" s="264" t="s">
        <v>727</v>
      </c>
      <c r="BM720" s="354" t="s">
        <v>833</v>
      </c>
    </row>
    <row r="721" spans="1:65" s="274" customFormat="1" ht="29.25" x14ac:dyDescent="0.2">
      <c r="A721" s="271"/>
      <c r="B721" s="272"/>
      <c r="C721" s="408"/>
      <c r="D721" s="363" t="s">
        <v>341</v>
      </c>
      <c r="E721" s="271"/>
      <c r="F721" s="385" t="s">
        <v>825</v>
      </c>
      <c r="G721" s="271"/>
      <c r="H721" s="271"/>
      <c r="I721" s="136"/>
      <c r="J721" s="271"/>
      <c r="K721" s="271"/>
      <c r="L721" s="272"/>
      <c r="M721" s="358"/>
      <c r="N721" s="359"/>
      <c r="O721" s="351"/>
      <c r="P721" s="351"/>
      <c r="Q721" s="351"/>
      <c r="R721" s="351"/>
      <c r="S721" s="351"/>
      <c r="T721" s="360"/>
      <c r="U721" s="271"/>
      <c r="V721" s="271"/>
      <c r="W721" s="271"/>
      <c r="X721" s="271"/>
      <c r="Y721" s="271"/>
      <c r="Z721" s="271"/>
      <c r="AA721" s="271"/>
      <c r="AB721" s="271"/>
      <c r="AC721" s="271"/>
      <c r="AD721" s="271"/>
      <c r="AE721" s="271"/>
      <c r="AT721" s="264" t="s">
        <v>341</v>
      </c>
      <c r="AU721" s="264" t="s">
        <v>82</v>
      </c>
    </row>
    <row r="722" spans="1:65" s="369" customFormat="1" x14ac:dyDescent="0.2">
      <c r="B722" s="370"/>
      <c r="C722" s="422"/>
      <c r="D722" s="363" t="s">
        <v>148</v>
      </c>
      <c r="E722" s="371" t="s">
        <v>3</v>
      </c>
      <c r="F722" s="372" t="s">
        <v>82</v>
      </c>
      <c r="H722" s="373">
        <v>1</v>
      </c>
      <c r="I722" s="151"/>
      <c r="L722" s="370"/>
      <c r="M722" s="374"/>
      <c r="N722" s="375"/>
      <c r="O722" s="375"/>
      <c r="P722" s="375"/>
      <c r="Q722" s="375"/>
      <c r="R722" s="375"/>
      <c r="S722" s="375"/>
      <c r="T722" s="376"/>
      <c r="AT722" s="371" t="s">
        <v>148</v>
      </c>
      <c r="AU722" s="371" t="s">
        <v>82</v>
      </c>
      <c r="AV722" s="369" t="s">
        <v>84</v>
      </c>
      <c r="AW722" s="369" t="s">
        <v>36</v>
      </c>
      <c r="AX722" s="369" t="s">
        <v>74</v>
      </c>
      <c r="AY722" s="371" t="s">
        <v>136</v>
      </c>
    </row>
    <row r="723" spans="1:65" s="377" customFormat="1" x14ac:dyDescent="0.2">
      <c r="B723" s="378"/>
      <c r="C723" s="423"/>
      <c r="D723" s="363" t="s">
        <v>148</v>
      </c>
      <c r="E723" s="379" t="s">
        <v>3</v>
      </c>
      <c r="F723" s="380" t="s">
        <v>152</v>
      </c>
      <c r="H723" s="381">
        <v>1</v>
      </c>
      <c r="I723" s="159"/>
      <c r="L723" s="378"/>
      <c r="M723" s="382"/>
      <c r="N723" s="383"/>
      <c r="O723" s="383"/>
      <c r="P723" s="383"/>
      <c r="Q723" s="383"/>
      <c r="R723" s="383"/>
      <c r="S723" s="383"/>
      <c r="T723" s="384"/>
      <c r="AT723" s="379" t="s">
        <v>148</v>
      </c>
      <c r="AU723" s="379" t="s">
        <v>82</v>
      </c>
      <c r="AV723" s="377" t="s">
        <v>144</v>
      </c>
      <c r="AW723" s="377" t="s">
        <v>36</v>
      </c>
      <c r="AX723" s="377" t="s">
        <v>82</v>
      </c>
      <c r="AY723" s="379" t="s">
        <v>136</v>
      </c>
    </row>
    <row r="724" spans="1:65" s="274" customFormat="1" ht="16.5" customHeight="1" x14ac:dyDescent="0.2">
      <c r="A724" s="271"/>
      <c r="B724" s="272"/>
      <c r="C724" s="404" t="s">
        <v>834</v>
      </c>
      <c r="D724" s="343" t="s">
        <v>139</v>
      </c>
      <c r="E724" s="344" t="s">
        <v>835</v>
      </c>
      <c r="F724" s="345" t="s">
        <v>836</v>
      </c>
      <c r="G724" s="346" t="s">
        <v>346</v>
      </c>
      <c r="H724" s="347">
        <v>2</v>
      </c>
      <c r="I724" s="131"/>
      <c r="J724" s="348">
        <f>ROUND(I724*H724,2)</f>
        <v>0</v>
      </c>
      <c r="K724" s="345" t="s">
        <v>308</v>
      </c>
      <c r="L724" s="272"/>
      <c r="M724" s="349" t="s">
        <v>3</v>
      </c>
      <c r="N724" s="350" t="s">
        <v>45</v>
      </c>
      <c r="O724" s="351"/>
      <c r="P724" s="352">
        <f>O724*H724</f>
        <v>0</v>
      </c>
      <c r="Q724" s="352">
        <v>0</v>
      </c>
      <c r="R724" s="352">
        <f>Q724*H724</f>
        <v>0</v>
      </c>
      <c r="S724" s="352">
        <v>0</v>
      </c>
      <c r="T724" s="353">
        <f>S724*H724</f>
        <v>0</v>
      </c>
      <c r="U724" s="271"/>
      <c r="V724" s="271"/>
      <c r="W724" s="271"/>
      <c r="X724" s="271"/>
      <c r="Y724" s="271"/>
      <c r="Z724" s="271"/>
      <c r="AA724" s="271"/>
      <c r="AB724" s="271"/>
      <c r="AC724" s="271"/>
      <c r="AD724" s="271"/>
      <c r="AE724" s="271"/>
      <c r="AR724" s="354" t="s">
        <v>727</v>
      </c>
      <c r="AT724" s="354" t="s">
        <v>139</v>
      </c>
      <c r="AU724" s="354" t="s">
        <v>82</v>
      </c>
      <c r="AY724" s="264" t="s">
        <v>136</v>
      </c>
      <c r="BE724" s="355">
        <f>IF(N724="základní",J724,0)</f>
        <v>0</v>
      </c>
      <c r="BF724" s="355">
        <f>IF(N724="snížená",J724,0)</f>
        <v>0</v>
      </c>
      <c r="BG724" s="355">
        <f>IF(N724="zákl. přenesená",J724,0)</f>
        <v>0</v>
      </c>
      <c r="BH724" s="355">
        <f>IF(N724="sníž. přenesená",J724,0)</f>
        <v>0</v>
      </c>
      <c r="BI724" s="355">
        <f>IF(N724="nulová",J724,0)</f>
        <v>0</v>
      </c>
      <c r="BJ724" s="264" t="s">
        <v>82</v>
      </c>
      <c r="BK724" s="355">
        <f>ROUND(I724*H724,2)</f>
        <v>0</v>
      </c>
      <c r="BL724" s="264" t="s">
        <v>727</v>
      </c>
      <c r="BM724" s="354" t="s">
        <v>837</v>
      </c>
    </row>
    <row r="725" spans="1:65" s="274" customFormat="1" ht="29.25" x14ac:dyDescent="0.2">
      <c r="A725" s="271"/>
      <c r="B725" s="272"/>
      <c r="C725" s="408"/>
      <c r="D725" s="363" t="s">
        <v>341</v>
      </c>
      <c r="E725" s="271"/>
      <c r="F725" s="385" t="s">
        <v>838</v>
      </c>
      <c r="G725" s="271"/>
      <c r="H725" s="271"/>
      <c r="I725" s="136"/>
      <c r="J725" s="271"/>
      <c r="K725" s="271"/>
      <c r="L725" s="272"/>
      <c r="M725" s="358"/>
      <c r="N725" s="359"/>
      <c r="O725" s="351"/>
      <c r="P725" s="351"/>
      <c r="Q725" s="351"/>
      <c r="R725" s="351"/>
      <c r="S725" s="351"/>
      <c r="T725" s="360"/>
      <c r="U725" s="271"/>
      <c r="V725" s="271"/>
      <c r="W725" s="271"/>
      <c r="X725" s="271"/>
      <c r="Y725" s="271"/>
      <c r="Z725" s="271"/>
      <c r="AA725" s="271"/>
      <c r="AB725" s="271"/>
      <c r="AC725" s="271"/>
      <c r="AD725" s="271"/>
      <c r="AE725" s="271"/>
      <c r="AT725" s="264" t="s">
        <v>341</v>
      </c>
      <c r="AU725" s="264" t="s">
        <v>82</v>
      </c>
    </row>
    <row r="726" spans="1:65" s="369" customFormat="1" x14ac:dyDescent="0.2">
      <c r="B726" s="370"/>
      <c r="C726" s="422"/>
      <c r="D726" s="363" t="s">
        <v>148</v>
      </c>
      <c r="E726" s="371" t="s">
        <v>3</v>
      </c>
      <c r="F726" s="372" t="s">
        <v>84</v>
      </c>
      <c r="H726" s="373">
        <v>2</v>
      </c>
      <c r="I726" s="151"/>
      <c r="L726" s="370"/>
      <c r="M726" s="374"/>
      <c r="N726" s="375"/>
      <c r="O726" s="375"/>
      <c r="P726" s="375"/>
      <c r="Q726" s="375"/>
      <c r="R726" s="375"/>
      <c r="S726" s="375"/>
      <c r="T726" s="376"/>
      <c r="AT726" s="371" t="s">
        <v>148</v>
      </c>
      <c r="AU726" s="371" t="s">
        <v>82</v>
      </c>
      <c r="AV726" s="369" t="s">
        <v>84</v>
      </c>
      <c r="AW726" s="369" t="s">
        <v>36</v>
      </c>
      <c r="AX726" s="369" t="s">
        <v>74</v>
      </c>
      <c r="AY726" s="371" t="s">
        <v>136</v>
      </c>
    </row>
    <row r="727" spans="1:65" s="377" customFormat="1" x14ac:dyDescent="0.2">
      <c r="B727" s="378"/>
      <c r="C727" s="423"/>
      <c r="D727" s="363" t="s">
        <v>148</v>
      </c>
      <c r="E727" s="379" t="s">
        <v>3</v>
      </c>
      <c r="F727" s="380" t="s">
        <v>152</v>
      </c>
      <c r="H727" s="381">
        <v>2</v>
      </c>
      <c r="I727" s="159"/>
      <c r="L727" s="378"/>
      <c r="M727" s="382"/>
      <c r="N727" s="383"/>
      <c r="O727" s="383"/>
      <c r="P727" s="383"/>
      <c r="Q727" s="383"/>
      <c r="R727" s="383"/>
      <c r="S727" s="383"/>
      <c r="T727" s="384"/>
      <c r="AT727" s="379" t="s">
        <v>148</v>
      </c>
      <c r="AU727" s="379" t="s">
        <v>82</v>
      </c>
      <c r="AV727" s="377" t="s">
        <v>144</v>
      </c>
      <c r="AW727" s="377" t="s">
        <v>36</v>
      </c>
      <c r="AX727" s="377" t="s">
        <v>82</v>
      </c>
      <c r="AY727" s="379" t="s">
        <v>136</v>
      </c>
    </row>
    <row r="728" spans="1:65" s="274" customFormat="1" ht="33" customHeight="1" x14ac:dyDescent="0.2">
      <c r="A728" s="271"/>
      <c r="B728" s="272"/>
      <c r="C728" s="404" t="s">
        <v>839</v>
      </c>
      <c r="D728" s="343" t="s">
        <v>139</v>
      </c>
      <c r="E728" s="344" t="s">
        <v>840</v>
      </c>
      <c r="F728" s="345" t="s">
        <v>841</v>
      </c>
      <c r="G728" s="346" t="s">
        <v>142</v>
      </c>
      <c r="H728" s="347">
        <v>5.05</v>
      </c>
      <c r="I728" s="131"/>
      <c r="J728" s="348">
        <f>ROUND(I728*H728,2)</f>
        <v>0</v>
      </c>
      <c r="K728" s="345" t="s">
        <v>308</v>
      </c>
      <c r="L728" s="272"/>
      <c r="M728" s="349" t="s">
        <v>3</v>
      </c>
      <c r="N728" s="350" t="s">
        <v>45</v>
      </c>
      <c r="O728" s="351"/>
      <c r="P728" s="352">
        <f>O728*H728</f>
        <v>0</v>
      </c>
      <c r="Q728" s="352">
        <v>0</v>
      </c>
      <c r="R728" s="352">
        <f>Q728*H728</f>
        <v>0</v>
      </c>
      <c r="S728" s="352">
        <v>0</v>
      </c>
      <c r="T728" s="353">
        <f>S728*H728</f>
        <v>0</v>
      </c>
      <c r="U728" s="271"/>
      <c r="V728" s="271"/>
      <c r="W728" s="271"/>
      <c r="X728" s="271"/>
      <c r="Y728" s="271"/>
      <c r="Z728" s="271"/>
      <c r="AA728" s="271"/>
      <c r="AB728" s="271"/>
      <c r="AC728" s="271"/>
      <c r="AD728" s="271"/>
      <c r="AE728" s="271"/>
      <c r="AR728" s="354" t="s">
        <v>727</v>
      </c>
      <c r="AT728" s="354" t="s">
        <v>139</v>
      </c>
      <c r="AU728" s="354" t="s">
        <v>82</v>
      </c>
      <c r="AY728" s="264" t="s">
        <v>136</v>
      </c>
      <c r="BE728" s="355">
        <f>IF(N728="základní",J728,0)</f>
        <v>0</v>
      </c>
      <c r="BF728" s="355">
        <f>IF(N728="snížená",J728,0)</f>
        <v>0</v>
      </c>
      <c r="BG728" s="355">
        <f>IF(N728="zákl. přenesená",J728,0)</f>
        <v>0</v>
      </c>
      <c r="BH728" s="355">
        <f>IF(N728="sníž. přenesená",J728,0)</f>
        <v>0</v>
      </c>
      <c r="BI728" s="355">
        <f>IF(N728="nulová",J728,0)</f>
        <v>0</v>
      </c>
      <c r="BJ728" s="264" t="s">
        <v>82</v>
      </c>
      <c r="BK728" s="355">
        <f>ROUND(I728*H728,2)</f>
        <v>0</v>
      </c>
      <c r="BL728" s="264" t="s">
        <v>727</v>
      </c>
      <c r="BM728" s="354" t="s">
        <v>842</v>
      </c>
    </row>
    <row r="729" spans="1:65" s="361" customFormat="1" x14ac:dyDescent="0.2">
      <c r="B729" s="362"/>
      <c r="C729" s="421"/>
      <c r="D729" s="363" t="s">
        <v>148</v>
      </c>
      <c r="E729" s="364" t="s">
        <v>3</v>
      </c>
      <c r="F729" s="365" t="s">
        <v>843</v>
      </c>
      <c r="H729" s="364" t="s">
        <v>3</v>
      </c>
      <c r="L729" s="362"/>
      <c r="M729" s="366"/>
      <c r="N729" s="367"/>
      <c r="O729" s="367"/>
      <c r="P729" s="367"/>
      <c r="Q729" s="367"/>
      <c r="R729" s="367"/>
      <c r="S729" s="367"/>
      <c r="T729" s="368"/>
      <c r="AT729" s="364" t="s">
        <v>148</v>
      </c>
      <c r="AU729" s="364" t="s">
        <v>82</v>
      </c>
      <c r="AV729" s="361" t="s">
        <v>82</v>
      </c>
      <c r="AW729" s="361" t="s">
        <v>36</v>
      </c>
      <c r="AX729" s="361" t="s">
        <v>74</v>
      </c>
      <c r="AY729" s="364" t="s">
        <v>136</v>
      </c>
    </row>
    <row r="730" spans="1:65" s="369" customFormat="1" x14ac:dyDescent="0.2">
      <c r="B730" s="370"/>
      <c r="C730" s="422"/>
      <c r="D730" s="363" t="s">
        <v>148</v>
      </c>
      <c r="E730" s="371" t="s">
        <v>3</v>
      </c>
      <c r="F730" s="372" t="s">
        <v>844</v>
      </c>
      <c r="H730" s="373">
        <v>5.05</v>
      </c>
      <c r="L730" s="370"/>
      <c r="M730" s="374"/>
      <c r="N730" s="375"/>
      <c r="O730" s="375"/>
      <c r="P730" s="375"/>
      <c r="Q730" s="375"/>
      <c r="R730" s="375"/>
      <c r="S730" s="375"/>
      <c r="T730" s="376"/>
      <c r="AT730" s="371" t="s">
        <v>148</v>
      </c>
      <c r="AU730" s="371" t="s">
        <v>82</v>
      </c>
      <c r="AV730" s="369" t="s">
        <v>84</v>
      </c>
      <c r="AW730" s="369" t="s">
        <v>36</v>
      </c>
      <c r="AX730" s="369" t="s">
        <v>74</v>
      </c>
      <c r="AY730" s="371" t="s">
        <v>136</v>
      </c>
    </row>
    <row r="731" spans="1:65" s="377" customFormat="1" x14ac:dyDescent="0.2">
      <c r="B731" s="378"/>
      <c r="C731" s="423"/>
      <c r="D731" s="363" t="s">
        <v>148</v>
      </c>
      <c r="E731" s="379" t="s">
        <v>3</v>
      </c>
      <c r="F731" s="380" t="s">
        <v>152</v>
      </c>
      <c r="H731" s="381">
        <v>5.05</v>
      </c>
      <c r="L731" s="378"/>
      <c r="M731" s="396"/>
      <c r="N731" s="397"/>
      <c r="O731" s="397"/>
      <c r="P731" s="397"/>
      <c r="Q731" s="397"/>
      <c r="R731" s="397"/>
      <c r="S731" s="397"/>
      <c r="T731" s="398"/>
      <c r="AT731" s="379" t="s">
        <v>148</v>
      </c>
      <c r="AU731" s="379" t="s">
        <v>82</v>
      </c>
      <c r="AV731" s="377" t="s">
        <v>144</v>
      </c>
      <c r="AW731" s="377" t="s">
        <v>36</v>
      </c>
      <c r="AX731" s="377" t="s">
        <v>82</v>
      </c>
      <c r="AY731" s="379" t="s">
        <v>136</v>
      </c>
    </row>
    <row r="732" spans="1:65" s="274" customFormat="1" ht="6.95" customHeight="1" x14ac:dyDescent="0.2">
      <c r="A732" s="271"/>
      <c r="B732" s="295"/>
      <c r="C732" s="410"/>
      <c r="D732" s="296"/>
      <c r="E732" s="296"/>
      <c r="F732" s="296"/>
      <c r="G732" s="296"/>
      <c r="H732" s="296"/>
      <c r="I732" s="296"/>
      <c r="J732" s="296"/>
      <c r="K732" s="296"/>
      <c r="L732" s="272"/>
      <c r="M732" s="271"/>
      <c r="O732" s="271"/>
      <c r="P732" s="271"/>
      <c r="Q732" s="271"/>
      <c r="R732" s="271"/>
      <c r="S732" s="271"/>
      <c r="T732" s="271"/>
      <c r="U732" s="271"/>
      <c r="V732" s="271"/>
      <c r="W732" s="271"/>
      <c r="X732" s="271"/>
      <c r="Y732" s="271"/>
      <c r="Z732" s="271"/>
      <c r="AA732" s="271"/>
      <c r="AB732" s="271"/>
      <c r="AC732" s="271"/>
      <c r="AD732" s="271"/>
      <c r="AE732" s="271"/>
    </row>
  </sheetData>
  <sheetProtection algorithmName="SHA-512" hashValue="H9IXmJXVV9Fg9I47qUAgwQ5qZOPgBdnif2CEZJ304q49XvRDf0+EzN9h386/Obp9NtHnWB9WxJXuIYaXBDpcXA==" saltValue="NCkM95S2Cktfj3EITIxBOg==" spinCount="100000" sheet="1" objects="1" scenarios="1"/>
  <autoFilter ref="C95:K731"/>
  <mergeCells count="9">
    <mergeCell ref="E50:H50"/>
    <mergeCell ref="E86:H86"/>
    <mergeCell ref="E88:H88"/>
    <mergeCell ref="L2:V2"/>
    <mergeCell ref="E7:H7"/>
    <mergeCell ref="E9:H9"/>
    <mergeCell ref="E18:H18"/>
    <mergeCell ref="E27:H27"/>
    <mergeCell ref="E48:H48"/>
  </mergeCells>
  <hyperlinks>
    <hyperlink ref="F100" r:id="rId1"/>
    <hyperlink ref="F106" r:id="rId2"/>
    <hyperlink ref="F115" r:id="rId3"/>
    <hyperlink ref="F124" r:id="rId4"/>
    <hyperlink ref="F130" r:id="rId5"/>
    <hyperlink ref="F136" r:id="rId6"/>
    <hyperlink ref="F145" r:id="rId7"/>
    <hyperlink ref="F160" r:id="rId8"/>
    <hyperlink ref="F168" r:id="rId9"/>
    <hyperlink ref="F172" r:id="rId10"/>
    <hyperlink ref="F176" r:id="rId11"/>
    <hyperlink ref="F181" r:id="rId12"/>
    <hyperlink ref="F185" r:id="rId13"/>
    <hyperlink ref="F194" r:id="rId14"/>
    <hyperlink ref="F199" r:id="rId15"/>
    <hyperlink ref="F204" r:id="rId16"/>
    <hyperlink ref="F209" r:id="rId17"/>
    <hyperlink ref="F216" r:id="rId18"/>
    <hyperlink ref="F218" r:id="rId19"/>
    <hyperlink ref="F220" r:id="rId20"/>
    <hyperlink ref="F225" r:id="rId21"/>
    <hyperlink ref="F228" r:id="rId22"/>
    <hyperlink ref="F236" r:id="rId23"/>
    <hyperlink ref="F240" r:id="rId24"/>
    <hyperlink ref="F244" r:id="rId25"/>
    <hyperlink ref="F248" r:id="rId26"/>
    <hyperlink ref="F253" r:id="rId27"/>
    <hyperlink ref="F267" r:id="rId28"/>
    <hyperlink ref="F272" r:id="rId29"/>
    <hyperlink ref="F277" r:id="rId30"/>
    <hyperlink ref="F282" r:id="rId31"/>
    <hyperlink ref="F287" r:id="rId32"/>
    <hyperlink ref="F292" r:id="rId33"/>
    <hyperlink ref="F297" r:id="rId34"/>
    <hyperlink ref="F302" r:id="rId35"/>
    <hyperlink ref="F307" r:id="rId36"/>
    <hyperlink ref="F314" r:id="rId37"/>
    <hyperlink ref="F323" r:id="rId38"/>
    <hyperlink ref="F326" r:id="rId39"/>
    <hyperlink ref="F336" r:id="rId40"/>
    <hyperlink ref="F353" r:id="rId41"/>
    <hyperlink ref="F370" r:id="rId42"/>
    <hyperlink ref="F389" r:id="rId43"/>
    <hyperlink ref="F398" r:id="rId44"/>
    <hyperlink ref="F402" r:id="rId45"/>
    <hyperlink ref="F416" r:id="rId46"/>
    <hyperlink ref="F419" r:id="rId47"/>
    <hyperlink ref="F426" r:id="rId48"/>
    <hyperlink ref="F433" r:id="rId49"/>
    <hyperlink ref="F440" r:id="rId50"/>
    <hyperlink ref="F444" r:id="rId51"/>
    <hyperlink ref="F459" r:id="rId52"/>
    <hyperlink ref="F473" r:id="rId53"/>
    <hyperlink ref="F483" r:id="rId54"/>
    <hyperlink ref="F493" r:id="rId55"/>
    <hyperlink ref="F504" r:id="rId56"/>
    <hyperlink ref="F507" r:id="rId57"/>
    <hyperlink ref="F514" r:id="rId58"/>
    <hyperlink ref="F528" r:id="rId59"/>
    <hyperlink ref="F533" r:id="rId60"/>
    <hyperlink ref="F545" r:id="rId61"/>
    <hyperlink ref="F555" r:id="rId62"/>
    <hyperlink ref="F567" r:id="rId63"/>
    <hyperlink ref="F570" r:id="rId64"/>
    <hyperlink ref="F577" r:id="rId65"/>
    <hyperlink ref="F584" r:id="rId66"/>
    <hyperlink ref="F593" r:id="rId67"/>
    <hyperlink ref="F601" r:id="rId68"/>
    <hyperlink ref="F608" r:id="rId69"/>
    <hyperlink ref="F615" r:id="rId70"/>
  </hyperlinks>
  <pageMargins left="0.39374999999999999" right="0.39374999999999999" top="0.39374999999999999" bottom="0.39374999999999999" header="0" footer="0"/>
  <pageSetup paperSize="9" fitToHeight="100" orientation="landscape" blackAndWhite="1" r:id="rId71"/>
  <headerFooter>
    <oddFooter>&amp;CStrana &amp;P z &amp;N</oddFooter>
  </headerFooter>
  <drawing r:id="rId7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2"/>
  <sheetViews>
    <sheetView showGridLines="0" topLeftCell="A68" workbookViewId="0">
      <selection activeCell="I91" sqref="I91"/>
    </sheetView>
  </sheetViews>
  <sheetFormatPr defaultRowHeight="11.25" x14ac:dyDescent="0.2"/>
  <cols>
    <col min="1" max="1" width="8.33203125" style="263" customWidth="1"/>
    <col min="2" max="2" width="1.1640625" style="263" customWidth="1"/>
    <col min="3" max="3" width="4.1640625" style="406" customWidth="1"/>
    <col min="4" max="4" width="4.33203125" style="263" customWidth="1"/>
    <col min="5" max="5" width="17.1640625" style="263" customWidth="1"/>
    <col min="6" max="6" width="100.83203125" style="263" customWidth="1"/>
    <col min="7" max="7" width="7.5" style="263" customWidth="1"/>
    <col min="8" max="8" width="14" style="263" customWidth="1"/>
    <col min="9" max="9" width="15.83203125" style="263" customWidth="1"/>
    <col min="10" max="11" width="22.33203125" style="263" customWidth="1"/>
    <col min="12" max="12" width="9.33203125" style="263" customWidth="1"/>
    <col min="13" max="13" width="10.83203125" style="263" hidden="1" customWidth="1"/>
    <col min="14" max="14" width="9.33203125" style="263" hidden="1"/>
    <col min="15" max="20" width="14.1640625" style="263" hidden="1" customWidth="1"/>
    <col min="21" max="21" width="16.33203125" style="263" hidden="1" customWidth="1"/>
    <col min="22" max="22" width="12.33203125" style="263" customWidth="1"/>
    <col min="23" max="23" width="16.33203125" style="263" customWidth="1"/>
    <col min="24" max="24" width="12.33203125" style="263" customWidth="1"/>
    <col min="25" max="25" width="15" style="263" customWidth="1"/>
    <col min="26" max="26" width="11" style="263" customWidth="1"/>
    <col min="27" max="27" width="15" style="263" customWidth="1"/>
    <col min="28" max="28" width="16.33203125" style="263" customWidth="1"/>
    <col min="29" max="29" width="11" style="263" customWidth="1"/>
    <col min="30" max="30" width="15" style="263" customWidth="1"/>
    <col min="31" max="31" width="16.33203125" style="263" customWidth="1"/>
    <col min="32" max="43" width="9.33203125" style="263"/>
    <col min="44" max="65" width="9.33203125" style="263" hidden="1"/>
    <col min="66" max="16384" width="9.33203125" style="263"/>
  </cols>
  <sheetData>
    <row r="2" spans="1:46" ht="36.950000000000003" customHeight="1" x14ac:dyDescent="0.2">
      <c r="L2" s="479" t="s">
        <v>6</v>
      </c>
      <c r="M2" s="480"/>
      <c r="N2" s="480"/>
      <c r="O2" s="480"/>
      <c r="P2" s="480"/>
      <c r="Q2" s="480"/>
      <c r="R2" s="480"/>
      <c r="S2" s="480"/>
      <c r="T2" s="480"/>
      <c r="U2" s="480"/>
      <c r="V2" s="480"/>
      <c r="AT2" s="264" t="s">
        <v>87</v>
      </c>
    </row>
    <row r="3" spans="1:46" ht="6.95" customHeight="1" x14ac:dyDescent="0.2">
      <c r="B3" s="265"/>
      <c r="C3" s="407"/>
      <c r="D3" s="266"/>
      <c r="E3" s="266"/>
      <c r="F3" s="266"/>
      <c r="G3" s="266"/>
      <c r="H3" s="266"/>
      <c r="I3" s="266"/>
      <c r="J3" s="266"/>
      <c r="K3" s="266"/>
      <c r="L3" s="267"/>
      <c r="AT3" s="264" t="s">
        <v>84</v>
      </c>
    </row>
    <row r="4" spans="1:46" ht="24.95" customHeight="1" x14ac:dyDescent="0.2">
      <c r="B4" s="267"/>
      <c r="D4" s="268" t="s">
        <v>97</v>
      </c>
      <c r="L4" s="267"/>
      <c r="M4" s="269" t="s">
        <v>11</v>
      </c>
      <c r="AT4" s="264" t="s">
        <v>4</v>
      </c>
    </row>
    <row r="5" spans="1:46" ht="6.95" customHeight="1" x14ac:dyDescent="0.2">
      <c r="B5" s="267"/>
      <c r="L5" s="267"/>
    </row>
    <row r="6" spans="1:46" ht="12" customHeight="1" x14ac:dyDescent="0.2">
      <c r="B6" s="267"/>
      <c r="D6" s="270" t="s">
        <v>17</v>
      </c>
      <c r="L6" s="267"/>
    </row>
    <row r="7" spans="1:46" ht="16.5" customHeight="1" x14ac:dyDescent="0.2">
      <c r="B7" s="267"/>
      <c r="E7" s="477" t="str">
        <f>'Rekapitulace stavby'!K6</f>
        <v>Turistické informační centrum v Opavě - rekonstrukce interiéru</v>
      </c>
      <c r="F7" s="478"/>
      <c r="G7" s="478"/>
      <c r="H7" s="478"/>
      <c r="L7" s="267"/>
    </row>
    <row r="8" spans="1:46" s="274" customFormat="1" ht="12" customHeight="1" x14ac:dyDescent="0.2">
      <c r="A8" s="271"/>
      <c r="B8" s="272"/>
      <c r="C8" s="408"/>
      <c r="D8" s="270" t="s">
        <v>98</v>
      </c>
      <c r="E8" s="271"/>
      <c r="F8" s="271"/>
      <c r="G8" s="271"/>
      <c r="H8" s="271"/>
      <c r="I8" s="271"/>
      <c r="J8" s="271"/>
      <c r="K8" s="271"/>
      <c r="L8" s="273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</row>
    <row r="9" spans="1:46" s="274" customFormat="1" ht="16.5" customHeight="1" x14ac:dyDescent="0.2">
      <c r="A9" s="271"/>
      <c r="B9" s="272"/>
      <c r="C9" s="408"/>
      <c r="D9" s="271"/>
      <c r="E9" s="475" t="s">
        <v>845</v>
      </c>
      <c r="F9" s="476"/>
      <c r="G9" s="476"/>
      <c r="H9" s="476"/>
      <c r="I9" s="271"/>
      <c r="J9" s="271"/>
      <c r="K9" s="271"/>
      <c r="L9" s="273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</row>
    <row r="10" spans="1:46" s="274" customFormat="1" x14ac:dyDescent="0.2">
      <c r="A10" s="271"/>
      <c r="B10" s="272"/>
      <c r="C10" s="408"/>
      <c r="D10" s="271"/>
      <c r="E10" s="271"/>
      <c r="F10" s="271"/>
      <c r="G10" s="271"/>
      <c r="H10" s="271"/>
      <c r="I10" s="271"/>
      <c r="J10" s="271"/>
      <c r="K10" s="271"/>
      <c r="L10" s="273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</row>
    <row r="11" spans="1:46" s="274" customFormat="1" ht="12" customHeight="1" x14ac:dyDescent="0.2">
      <c r="A11" s="271"/>
      <c r="B11" s="272"/>
      <c r="C11" s="408"/>
      <c r="D11" s="270" t="s">
        <v>19</v>
      </c>
      <c r="E11" s="271"/>
      <c r="F11" s="275" t="s">
        <v>3</v>
      </c>
      <c r="G11" s="271"/>
      <c r="H11" s="271"/>
      <c r="I11" s="270" t="s">
        <v>20</v>
      </c>
      <c r="J11" s="275" t="s">
        <v>3</v>
      </c>
      <c r="K11" s="271"/>
      <c r="L11" s="273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</row>
    <row r="12" spans="1:46" s="274" customFormat="1" ht="12" customHeight="1" x14ac:dyDescent="0.2">
      <c r="A12" s="271"/>
      <c r="B12" s="272"/>
      <c r="C12" s="408"/>
      <c r="D12" s="270" t="s">
        <v>21</v>
      </c>
      <c r="E12" s="271"/>
      <c r="F12" s="275" t="s">
        <v>22</v>
      </c>
      <c r="G12" s="271"/>
      <c r="H12" s="271"/>
      <c r="I12" s="270" t="s">
        <v>23</v>
      </c>
      <c r="J12" s="276"/>
      <c r="K12" s="271"/>
      <c r="L12" s="273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</row>
    <row r="13" spans="1:46" s="274" customFormat="1" ht="10.9" customHeight="1" x14ac:dyDescent="0.2">
      <c r="A13" s="271"/>
      <c r="B13" s="272"/>
      <c r="C13" s="408"/>
      <c r="D13" s="271"/>
      <c r="E13" s="271"/>
      <c r="F13" s="271"/>
      <c r="G13" s="271"/>
      <c r="H13" s="271"/>
      <c r="I13" s="271"/>
      <c r="J13" s="271"/>
      <c r="K13" s="271"/>
      <c r="L13" s="273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</row>
    <row r="14" spans="1:46" s="274" customFormat="1" ht="12" customHeight="1" x14ac:dyDescent="0.2">
      <c r="A14" s="271"/>
      <c r="B14" s="272"/>
      <c r="C14" s="408"/>
      <c r="D14" s="270" t="s">
        <v>24</v>
      </c>
      <c r="E14" s="271"/>
      <c r="F14" s="271"/>
      <c r="G14" s="271"/>
      <c r="H14" s="271"/>
      <c r="I14" s="270" t="s">
        <v>25</v>
      </c>
      <c r="J14" s="275" t="s">
        <v>26</v>
      </c>
      <c r="K14" s="271"/>
      <c r="L14" s="273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</row>
    <row r="15" spans="1:46" s="274" customFormat="1" ht="18" customHeight="1" x14ac:dyDescent="0.2">
      <c r="A15" s="271"/>
      <c r="B15" s="272"/>
      <c r="C15" s="408"/>
      <c r="D15" s="271"/>
      <c r="E15" s="275" t="s">
        <v>27</v>
      </c>
      <c r="F15" s="271"/>
      <c r="G15" s="271"/>
      <c r="H15" s="271"/>
      <c r="I15" s="270" t="s">
        <v>28</v>
      </c>
      <c r="J15" s="275" t="s">
        <v>29</v>
      </c>
      <c r="K15" s="271"/>
      <c r="L15" s="273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</row>
    <row r="16" spans="1:46" s="274" customFormat="1" ht="6.95" customHeight="1" x14ac:dyDescent="0.2">
      <c r="A16" s="271"/>
      <c r="B16" s="272"/>
      <c r="C16" s="408"/>
      <c r="D16" s="271"/>
      <c r="E16" s="271"/>
      <c r="F16" s="271"/>
      <c r="G16" s="271"/>
      <c r="H16" s="271"/>
      <c r="I16" s="271"/>
      <c r="J16" s="271"/>
      <c r="K16" s="271"/>
      <c r="L16" s="273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</row>
    <row r="17" spans="1:31" s="274" customFormat="1" ht="12" customHeight="1" x14ac:dyDescent="0.2">
      <c r="A17" s="271"/>
      <c r="B17" s="272"/>
      <c r="C17" s="408"/>
      <c r="D17" s="270" t="s">
        <v>30</v>
      </c>
      <c r="E17" s="271"/>
      <c r="F17" s="271"/>
      <c r="G17" s="271"/>
      <c r="H17" s="271"/>
      <c r="I17" s="270" t="s">
        <v>25</v>
      </c>
      <c r="J17" s="262" t="str">
        <f>'Rekapitulace stavby'!AN13</f>
        <v>Vyplň údaj</v>
      </c>
      <c r="K17" s="271"/>
      <c r="L17" s="273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</row>
    <row r="18" spans="1:31" s="274" customFormat="1" ht="18" customHeight="1" x14ac:dyDescent="0.2">
      <c r="A18" s="271"/>
      <c r="B18" s="272"/>
      <c r="C18" s="408"/>
      <c r="D18" s="271"/>
      <c r="E18" s="481" t="str">
        <f>'Rekapitulace stavby'!E14</f>
        <v>Vyplň údaj</v>
      </c>
      <c r="F18" s="482"/>
      <c r="G18" s="482"/>
      <c r="H18" s="482"/>
      <c r="I18" s="270" t="s">
        <v>28</v>
      </c>
      <c r="J18" s="262" t="str">
        <f>'Rekapitulace stavby'!AN14</f>
        <v>Vyplň údaj</v>
      </c>
      <c r="K18" s="271"/>
      <c r="L18" s="273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</row>
    <row r="19" spans="1:31" s="274" customFormat="1" ht="6.95" customHeight="1" x14ac:dyDescent="0.2">
      <c r="A19" s="271"/>
      <c r="B19" s="272"/>
      <c r="C19" s="408"/>
      <c r="D19" s="271"/>
      <c r="E19" s="271"/>
      <c r="F19" s="271"/>
      <c r="G19" s="271"/>
      <c r="H19" s="271"/>
      <c r="I19" s="271"/>
      <c r="J19" s="271"/>
      <c r="K19" s="271"/>
      <c r="L19" s="273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</row>
    <row r="20" spans="1:31" s="274" customFormat="1" ht="12" customHeight="1" x14ac:dyDescent="0.2">
      <c r="A20" s="271"/>
      <c r="B20" s="272"/>
      <c r="C20" s="408"/>
      <c r="D20" s="270" t="s">
        <v>32</v>
      </c>
      <c r="E20" s="271"/>
      <c r="F20" s="271"/>
      <c r="G20" s="271"/>
      <c r="H20" s="271"/>
      <c r="I20" s="270" t="s">
        <v>25</v>
      </c>
      <c r="J20" s="275" t="s">
        <v>33</v>
      </c>
      <c r="K20" s="271"/>
      <c r="L20" s="273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</row>
    <row r="21" spans="1:31" s="274" customFormat="1" ht="18" customHeight="1" x14ac:dyDescent="0.2">
      <c r="A21" s="271"/>
      <c r="B21" s="272"/>
      <c r="C21" s="408"/>
      <c r="D21" s="271"/>
      <c r="E21" s="275" t="s">
        <v>34</v>
      </c>
      <c r="F21" s="271"/>
      <c r="G21" s="271"/>
      <c r="H21" s="271"/>
      <c r="I21" s="270" t="s">
        <v>28</v>
      </c>
      <c r="J21" s="275" t="s">
        <v>35</v>
      </c>
      <c r="K21" s="271"/>
      <c r="L21" s="273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</row>
    <row r="22" spans="1:31" s="274" customFormat="1" ht="6.95" customHeight="1" x14ac:dyDescent="0.2">
      <c r="A22" s="271"/>
      <c r="B22" s="272"/>
      <c r="C22" s="408"/>
      <c r="D22" s="271"/>
      <c r="E22" s="271"/>
      <c r="F22" s="271"/>
      <c r="G22" s="271"/>
      <c r="H22" s="271"/>
      <c r="I22" s="271"/>
      <c r="J22" s="271"/>
      <c r="K22" s="271"/>
      <c r="L22" s="273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</row>
    <row r="23" spans="1:31" s="274" customFormat="1" ht="12" customHeight="1" x14ac:dyDescent="0.2">
      <c r="A23" s="271"/>
      <c r="B23" s="272"/>
      <c r="C23" s="408"/>
      <c r="D23" s="270" t="s">
        <v>37</v>
      </c>
      <c r="E23" s="271"/>
      <c r="F23" s="271"/>
      <c r="G23" s="271"/>
      <c r="H23" s="271"/>
      <c r="I23" s="270" t="s">
        <v>25</v>
      </c>
      <c r="J23" s="275" t="str">
        <f>IF('Rekapitulace stavby'!AN19="","",'Rekapitulace stavby'!AN19)</f>
        <v/>
      </c>
      <c r="K23" s="271"/>
      <c r="L23" s="273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</row>
    <row r="24" spans="1:31" s="274" customFormat="1" ht="18" customHeight="1" x14ac:dyDescent="0.2">
      <c r="A24" s="271"/>
      <c r="B24" s="272"/>
      <c r="C24" s="408"/>
      <c r="D24" s="271"/>
      <c r="E24" s="275" t="str">
        <f>IF('Rekapitulace stavby'!E20="","",'Rekapitulace stavby'!E20)</f>
        <v xml:space="preserve"> </v>
      </c>
      <c r="F24" s="271"/>
      <c r="G24" s="271"/>
      <c r="H24" s="271"/>
      <c r="I24" s="270" t="s">
        <v>28</v>
      </c>
      <c r="J24" s="275" t="str">
        <f>IF('Rekapitulace stavby'!AN20="","",'Rekapitulace stavby'!AN20)</f>
        <v/>
      </c>
      <c r="K24" s="271"/>
      <c r="L24" s="273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</row>
    <row r="25" spans="1:31" s="274" customFormat="1" ht="6.95" customHeight="1" x14ac:dyDescent="0.2">
      <c r="A25" s="271"/>
      <c r="B25" s="272"/>
      <c r="C25" s="408"/>
      <c r="D25" s="271"/>
      <c r="E25" s="271"/>
      <c r="F25" s="271"/>
      <c r="G25" s="271"/>
      <c r="H25" s="271"/>
      <c r="I25" s="271"/>
      <c r="J25" s="271"/>
      <c r="K25" s="271"/>
      <c r="L25" s="273"/>
      <c r="S25" s="271"/>
      <c r="T25" s="271"/>
      <c r="U25" s="27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</row>
    <row r="26" spans="1:31" s="274" customFormat="1" ht="12" customHeight="1" x14ac:dyDescent="0.2">
      <c r="A26" s="271"/>
      <c r="B26" s="272"/>
      <c r="C26" s="408"/>
      <c r="D26" s="270" t="s">
        <v>38</v>
      </c>
      <c r="E26" s="271"/>
      <c r="F26" s="271"/>
      <c r="G26" s="271"/>
      <c r="H26" s="271"/>
      <c r="I26" s="271"/>
      <c r="J26" s="271"/>
      <c r="K26" s="271"/>
      <c r="L26" s="273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</row>
    <row r="27" spans="1:31" s="280" customFormat="1" ht="16.5" customHeight="1" x14ac:dyDescent="0.2">
      <c r="A27" s="277"/>
      <c r="B27" s="278"/>
      <c r="C27" s="409"/>
      <c r="D27" s="277"/>
      <c r="E27" s="483" t="s">
        <v>3</v>
      </c>
      <c r="F27" s="483"/>
      <c r="G27" s="483"/>
      <c r="H27" s="483"/>
      <c r="I27" s="277"/>
      <c r="J27" s="277"/>
      <c r="K27" s="277"/>
      <c r="L27" s="279"/>
      <c r="S27" s="277"/>
      <c r="T27" s="277"/>
      <c r="U27" s="277"/>
      <c r="V27" s="277"/>
      <c r="W27" s="277"/>
      <c r="X27" s="277"/>
      <c r="Y27" s="277"/>
      <c r="Z27" s="277"/>
      <c r="AA27" s="277"/>
      <c r="AB27" s="277"/>
      <c r="AC27" s="277"/>
      <c r="AD27" s="277"/>
      <c r="AE27" s="277"/>
    </row>
    <row r="28" spans="1:31" s="274" customFormat="1" ht="6.95" customHeight="1" x14ac:dyDescent="0.2">
      <c r="A28" s="271"/>
      <c r="B28" s="272"/>
      <c r="C28" s="408"/>
      <c r="D28" s="271"/>
      <c r="E28" s="271"/>
      <c r="F28" s="271"/>
      <c r="G28" s="271"/>
      <c r="H28" s="271"/>
      <c r="I28" s="271"/>
      <c r="J28" s="271"/>
      <c r="K28" s="271"/>
      <c r="L28" s="273"/>
      <c r="S28" s="271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1"/>
    </row>
    <row r="29" spans="1:31" s="274" customFormat="1" ht="6.95" customHeight="1" x14ac:dyDescent="0.2">
      <c r="A29" s="271"/>
      <c r="B29" s="272"/>
      <c r="C29" s="408"/>
      <c r="D29" s="281"/>
      <c r="E29" s="281"/>
      <c r="F29" s="281"/>
      <c r="G29" s="281"/>
      <c r="H29" s="281"/>
      <c r="I29" s="281"/>
      <c r="J29" s="281"/>
      <c r="K29" s="281"/>
      <c r="L29" s="273"/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</row>
    <row r="30" spans="1:31" s="274" customFormat="1" ht="25.35" customHeight="1" x14ac:dyDescent="0.2">
      <c r="A30" s="271"/>
      <c r="B30" s="272"/>
      <c r="C30" s="408"/>
      <c r="D30" s="282" t="s">
        <v>40</v>
      </c>
      <c r="E30" s="271"/>
      <c r="F30" s="271"/>
      <c r="G30" s="271"/>
      <c r="H30" s="271"/>
      <c r="I30" s="271"/>
      <c r="J30" s="283">
        <f>ROUND(J82, 2)</f>
        <v>0</v>
      </c>
      <c r="K30" s="271"/>
      <c r="L30" s="273"/>
      <c r="S30" s="271"/>
      <c r="T30" s="271"/>
      <c r="U30" s="271"/>
      <c r="V30" s="271"/>
      <c r="W30" s="271"/>
      <c r="X30" s="271"/>
      <c r="Y30" s="271"/>
      <c r="Z30" s="271"/>
      <c r="AA30" s="271"/>
      <c r="AB30" s="271"/>
      <c r="AC30" s="271"/>
      <c r="AD30" s="271"/>
      <c r="AE30" s="271"/>
    </row>
    <row r="31" spans="1:31" s="274" customFormat="1" ht="6.95" customHeight="1" x14ac:dyDescent="0.2">
      <c r="A31" s="271"/>
      <c r="B31" s="272"/>
      <c r="C31" s="408"/>
      <c r="D31" s="281"/>
      <c r="E31" s="281"/>
      <c r="F31" s="281"/>
      <c r="G31" s="281"/>
      <c r="H31" s="281"/>
      <c r="I31" s="281"/>
      <c r="J31" s="281"/>
      <c r="K31" s="281"/>
      <c r="L31" s="273"/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</row>
    <row r="32" spans="1:31" s="274" customFormat="1" ht="14.45" customHeight="1" x14ac:dyDescent="0.2">
      <c r="A32" s="271"/>
      <c r="B32" s="272"/>
      <c r="C32" s="408"/>
      <c r="D32" s="271"/>
      <c r="E32" s="271"/>
      <c r="F32" s="284" t="s">
        <v>42</v>
      </c>
      <c r="G32" s="271"/>
      <c r="H32" s="271"/>
      <c r="I32" s="284" t="s">
        <v>41</v>
      </c>
      <c r="J32" s="284" t="s">
        <v>43</v>
      </c>
      <c r="K32" s="271"/>
      <c r="L32" s="273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271"/>
      <c r="AD32" s="271"/>
      <c r="AE32" s="271"/>
    </row>
    <row r="33" spans="1:31" s="274" customFormat="1" ht="14.45" customHeight="1" x14ac:dyDescent="0.2">
      <c r="A33" s="271"/>
      <c r="B33" s="272"/>
      <c r="C33" s="408"/>
      <c r="D33" s="285" t="s">
        <v>44</v>
      </c>
      <c r="E33" s="270" t="s">
        <v>45</v>
      </c>
      <c r="F33" s="286">
        <f>ROUND((SUM(BE82:BE141)),  2)</f>
        <v>0</v>
      </c>
      <c r="G33" s="271"/>
      <c r="H33" s="271"/>
      <c r="I33" s="287">
        <v>0.21</v>
      </c>
      <c r="J33" s="286">
        <f>ROUND(((SUM(BE82:BE141))*I33),  2)</f>
        <v>0</v>
      </c>
      <c r="K33" s="271"/>
      <c r="L33" s="273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</row>
    <row r="34" spans="1:31" s="274" customFormat="1" ht="14.45" customHeight="1" x14ac:dyDescent="0.2">
      <c r="A34" s="271"/>
      <c r="B34" s="272"/>
      <c r="C34" s="408"/>
      <c r="D34" s="271"/>
      <c r="E34" s="270" t="s">
        <v>46</v>
      </c>
      <c r="F34" s="286">
        <f>ROUND((SUM(BF82:BF141)),  2)</f>
        <v>0</v>
      </c>
      <c r="G34" s="271"/>
      <c r="H34" s="271"/>
      <c r="I34" s="287">
        <v>0.15</v>
      </c>
      <c r="J34" s="286">
        <f>ROUND(((SUM(BF82:BF141))*I34),  2)</f>
        <v>0</v>
      </c>
      <c r="K34" s="271"/>
      <c r="L34" s="273"/>
      <c r="S34" s="271"/>
      <c r="T34" s="271"/>
      <c r="U34" s="271"/>
      <c r="V34" s="271"/>
      <c r="W34" s="271"/>
      <c r="X34" s="271"/>
      <c r="Y34" s="271"/>
      <c r="Z34" s="271"/>
      <c r="AA34" s="271"/>
      <c r="AB34" s="271"/>
      <c r="AC34" s="271"/>
      <c r="AD34" s="271"/>
      <c r="AE34" s="271"/>
    </row>
    <row r="35" spans="1:31" s="274" customFormat="1" ht="14.45" hidden="1" customHeight="1" x14ac:dyDescent="0.2">
      <c r="A35" s="271"/>
      <c r="B35" s="272"/>
      <c r="C35" s="408"/>
      <c r="D35" s="271"/>
      <c r="E35" s="270" t="s">
        <v>47</v>
      </c>
      <c r="F35" s="286">
        <f>ROUND((SUM(BG82:BG141)),  2)</f>
        <v>0</v>
      </c>
      <c r="G35" s="271"/>
      <c r="H35" s="271"/>
      <c r="I35" s="287">
        <v>0.21</v>
      </c>
      <c r="J35" s="286">
        <f>0</f>
        <v>0</v>
      </c>
      <c r="K35" s="271"/>
      <c r="L35" s="273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</row>
    <row r="36" spans="1:31" s="274" customFormat="1" ht="14.45" hidden="1" customHeight="1" x14ac:dyDescent="0.2">
      <c r="A36" s="271"/>
      <c r="B36" s="272"/>
      <c r="C36" s="408"/>
      <c r="D36" s="271"/>
      <c r="E36" s="270" t="s">
        <v>48</v>
      </c>
      <c r="F36" s="286">
        <f>ROUND((SUM(BH82:BH141)),  2)</f>
        <v>0</v>
      </c>
      <c r="G36" s="271"/>
      <c r="H36" s="271"/>
      <c r="I36" s="287">
        <v>0.15</v>
      </c>
      <c r="J36" s="286">
        <f>0</f>
        <v>0</v>
      </c>
      <c r="K36" s="271"/>
      <c r="L36" s="273"/>
      <c r="S36" s="271"/>
      <c r="T36" s="271"/>
      <c r="U36" s="271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</row>
    <row r="37" spans="1:31" s="274" customFormat="1" ht="14.45" hidden="1" customHeight="1" x14ac:dyDescent="0.2">
      <c r="A37" s="271"/>
      <c r="B37" s="272"/>
      <c r="C37" s="408"/>
      <c r="D37" s="271"/>
      <c r="E37" s="270" t="s">
        <v>49</v>
      </c>
      <c r="F37" s="286">
        <f>ROUND((SUM(BI82:BI141)),  2)</f>
        <v>0</v>
      </c>
      <c r="G37" s="271"/>
      <c r="H37" s="271"/>
      <c r="I37" s="287">
        <v>0</v>
      </c>
      <c r="J37" s="286">
        <f>0</f>
        <v>0</v>
      </c>
      <c r="K37" s="271"/>
      <c r="L37" s="273"/>
      <c r="S37" s="271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</row>
    <row r="38" spans="1:31" s="274" customFormat="1" ht="6.95" customHeight="1" x14ac:dyDescent="0.2">
      <c r="A38" s="271"/>
      <c r="B38" s="272"/>
      <c r="C38" s="408"/>
      <c r="D38" s="271"/>
      <c r="E38" s="271"/>
      <c r="F38" s="271"/>
      <c r="G38" s="271"/>
      <c r="H38" s="271"/>
      <c r="I38" s="271"/>
      <c r="J38" s="271"/>
      <c r="K38" s="271"/>
      <c r="L38" s="273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</row>
    <row r="39" spans="1:31" s="274" customFormat="1" ht="25.35" customHeight="1" x14ac:dyDescent="0.2">
      <c r="A39" s="271"/>
      <c r="B39" s="272"/>
      <c r="C39" s="408"/>
      <c r="D39" s="289" t="s">
        <v>50</v>
      </c>
      <c r="E39" s="290"/>
      <c r="F39" s="290"/>
      <c r="G39" s="291" t="s">
        <v>51</v>
      </c>
      <c r="H39" s="292" t="s">
        <v>52</v>
      </c>
      <c r="I39" s="290"/>
      <c r="J39" s="293">
        <f>SUM(J30:J37)</f>
        <v>0</v>
      </c>
      <c r="K39" s="294"/>
      <c r="L39" s="273"/>
      <c r="S39" s="271"/>
      <c r="T39" s="271"/>
      <c r="U39" s="271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</row>
    <row r="40" spans="1:31" s="274" customFormat="1" ht="14.45" customHeight="1" x14ac:dyDescent="0.2">
      <c r="A40" s="271"/>
      <c r="B40" s="295"/>
      <c r="C40" s="410"/>
      <c r="D40" s="296"/>
      <c r="E40" s="296"/>
      <c r="F40" s="296"/>
      <c r="G40" s="296"/>
      <c r="H40" s="296"/>
      <c r="I40" s="296"/>
      <c r="J40" s="296"/>
      <c r="K40" s="296"/>
      <c r="L40" s="273"/>
      <c r="S40" s="271"/>
      <c r="T40" s="271"/>
      <c r="U40" s="271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</row>
    <row r="44" spans="1:31" s="274" customFormat="1" ht="6.95" customHeight="1" x14ac:dyDescent="0.2">
      <c r="A44" s="271"/>
      <c r="B44" s="297"/>
      <c r="C44" s="411"/>
      <c r="D44" s="298"/>
      <c r="E44" s="298"/>
      <c r="F44" s="298"/>
      <c r="G44" s="298"/>
      <c r="H44" s="298"/>
      <c r="I44" s="298"/>
      <c r="J44" s="298"/>
      <c r="K44" s="298"/>
      <c r="L44" s="273"/>
      <c r="S44" s="271"/>
      <c r="T44" s="271"/>
      <c r="U44" s="271"/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</row>
    <row r="45" spans="1:31" s="274" customFormat="1" ht="24.95" customHeight="1" x14ac:dyDescent="0.2">
      <c r="A45" s="271"/>
      <c r="B45" s="272"/>
      <c r="C45" s="412" t="s">
        <v>100</v>
      </c>
      <c r="D45" s="271"/>
      <c r="E45" s="271"/>
      <c r="F45" s="271"/>
      <c r="G45" s="271"/>
      <c r="H45" s="271"/>
      <c r="I45" s="271"/>
      <c r="J45" s="271"/>
      <c r="K45" s="271"/>
      <c r="L45" s="273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</row>
    <row r="46" spans="1:31" s="274" customFormat="1" ht="6.95" customHeight="1" x14ac:dyDescent="0.2">
      <c r="A46" s="271"/>
      <c r="B46" s="272"/>
      <c r="C46" s="408"/>
      <c r="D46" s="271"/>
      <c r="E46" s="271"/>
      <c r="F46" s="271"/>
      <c r="G46" s="271"/>
      <c r="H46" s="271"/>
      <c r="I46" s="271"/>
      <c r="J46" s="271"/>
      <c r="K46" s="271"/>
      <c r="L46" s="273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</row>
    <row r="47" spans="1:31" s="274" customFormat="1" ht="12" customHeight="1" x14ac:dyDescent="0.2">
      <c r="A47" s="271"/>
      <c r="B47" s="272"/>
      <c r="C47" s="413" t="s">
        <v>17</v>
      </c>
      <c r="D47" s="271"/>
      <c r="E47" s="271"/>
      <c r="F47" s="271"/>
      <c r="G47" s="271"/>
      <c r="H47" s="271"/>
      <c r="I47" s="271"/>
      <c r="J47" s="271"/>
      <c r="K47" s="271"/>
      <c r="L47" s="273"/>
      <c r="S47" s="271"/>
      <c r="T47" s="271"/>
      <c r="U47" s="271"/>
      <c r="V47" s="271"/>
      <c r="W47" s="271"/>
      <c r="X47" s="271"/>
      <c r="Y47" s="271"/>
      <c r="Z47" s="271"/>
      <c r="AA47" s="271"/>
      <c r="AB47" s="271"/>
      <c r="AC47" s="271"/>
      <c r="AD47" s="271"/>
      <c r="AE47" s="271"/>
    </row>
    <row r="48" spans="1:31" s="274" customFormat="1" ht="16.5" customHeight="1" x14ac:dyDescent="0.2">
      <c r="A48" s="271"/>
      <c r="B48" s="272"/>
      <c r="C48" s="408"/>
      <c r="D48" s="271"/>
      <c r="E48" s="477" t="str">
        <f>E7</f>
        <v>Turistické informační centrum v Opavě - rekonstrukce interiéru</v>
      </c>
      <c r="F48" s="478"/>
      <c r="G48" s="478"/>
      <c r="H48" s="478"/>
      <c r="I48" s="271"/>
      <c r="J48" s="271"/>
      <c r="K48" s="271"/>
      <c r="L48" s="273"/>
      <c r="S48" s="271"/>
      <c r="T48" s="271"/>
      <c r="U48" s="271"/>
      <c r="V48" s="271"/>
      <c r="W48" s="271"/>
      <c r="X48" s="271"/>
      <c r="Y48" s="271"/>
      <c r="Z48" s="271"/>
      <c r="AA48" s="271"/>
      <c r="AB48" s="271"/>
      <c r="AC48" s="271"/>
      <c r="AD48" s="271"/>
      <c r="AE48" s="271"/>
    </row>
    <row r="49" spans="1:47" s="274" customFormat="1" ht="12" customHeight="1" x14ac:dyDescent="0.2">
      <c r="A49" s="271"/>
      <c r="B49" s="272"/>
      <c r="C49" s="413" t="s">
        <v>98</v>
      </c>
      <c r="D49" s="271"/>
      <c r="E49" s="271"/>
      <c r="F49" s="271"/>
      <c r="G49" s="271"/>
      <c r="H49" s="271"/>
      <c r="I49" s="271"/>
      <c r="J49" s="271"/>
      <c r="K49" s="271"/>
      <c r="L49" s="273"/>
      <c r="S49" s="271"/>
      <c r="T49" s="271"/>
      <c r="U49" s="271"/>
      <c r="V49" s="271"/>
      <c r="W49" s="271"/>
      <c r="X49" s="271"/>
      <c r="Y49" s="271"/>
      <c r="Z49" s="271"/>
      <c r="AA49" s="271"/>
      <c r="AB49" s="271"/>
      <c r="AC49" s="271"/>
      <c r="AD49" s="271"/>
      <c r="AE49" s="271"/>
    </row>
    <row r="50" spans="1:47" s="274" customFormat="1" ht="16.5" customHeight="1" x14ac:dyDescent="0.2">
      <c r="A50" s="271"/>
      <c r="B50" s="272"/>
      <c r="C50" s="408"/>
      <c r="D50" s="271"/>
      <c r="E50" s="475" t="str">
        <f>E9</f>
        <v>03 - Typové vybavení</v>
      </c>
      <c r="F50" s="476"/>
      <c r="G50" s="476"/>
      <c r="H50" s="476"/>
      <c r="I50" s="271"/>
      <c r="J50" s="271"/>
      <c r="K50" s="271"/>
      <c r="L50" s="273"/>
      <c r="S50" s="271"/>
      <c r="T50" s="271"/>
      <c r="U50" s="271"/>
      <c r="V50" s="271"/>
      <c r="W50" s="271"/>
      <c r="X50" s="271"/>
      <c r="Y50" s="271"/>
      <c r="Z50" s="271"/>
      <c r="AA50" s="271"/>
      <c r="AB50" s="271"/>
      <c r="AC50" s="271"/>
      <c r="AD50" s="271"/>
      <c r="AE50" s="271"/>
    </row>
    <row r="51" spans="1:47" s="274" customFormat="1" ht="6.95" customHeight="1" x14ac:dyDescent="0.2">
      <c r="A51" s="271"/>
      <c r="B51" s="272"/>
      <c r="C51" s="408"/>
      <c r="D51" s="271"/>
      <c r="E51" s="271"/>
      <c r="F51" s="271"/>
      <c r="G51" s="271"/>
      <c r="H51" s="271"/>
      <c r="I51" s="271"/>
      <c r="J51" s="271"/>
      <c r="K51" s="271"/>
      <c r="L51" s="273"/>
      <c r="S51" s="271"/>
      <c r="T51" s="271"/>
      <c r="U51" s="271"/>
      <c r="V51" s="271"/>
      <c r="W51" s="271"/>
      <c r="X51" s="271"/>
      <c r="Y51" s="271"/>
      <c r="Z51" s="271"/>
      <c r="AA51" s="271"/>
      <c r="AB51" s="271"/>
      <c r="AC51" s="271"/>
      <c r="AD51" s="271"/>
      <c r="AE51" s="271"/>
    </row>
    <row r="52" spans="1:47" s="274" customFormat="1" ht="12" customHeight="1" x14ac:dyDescent="0.2">
      <c r="A52" s="271"/>
      <c r="B52" s="272"/>
      <c r="C52" s="413" t="s">
        <v>21</v>
      </c>
      <c r="D52" s="271"/>
      <c r="E52" s="271"/>
      <c r="F52" s="275" t="str">
        <f>F12</f>
        <v xml:space="preserve"> </v>
      </c>
      <c r="G52" s="271"/>
      <c r="H52" s="271"/>
      <c r="I52" s="270" t="s">
        <v>23</v>
      </c>
      <c r="J52" s="276" t="str">
        <f>IF(J12="","",J12)</f>
        <v/>
      </c>
      <c r="K52" s="271"/>
      <c r="L52" s="273"/>
      <c r="S52" s="271"/>
      <c r="T52" s="271"/>
      <c r="U52" s="271"/>
      <c r="V52" s="271"/>
      <c r="W52" s="271"/>
      <c r="X52" s="271"/>
      <c r="Y52" s="271"/>
      <c r="Z52" s="271"/>
      <c r="AA52" s="271"/>
      <c r="AB52" s="271"/>
      <c r="AC52" s="271"/>
      <c r="AD52" s="271"/>
      <c r="AE52" s="271"/>
    </row>
    <row r="53" spans="1:47" s="274" customFormat="1" ht="6.95" customHeight="1" x14ac:dyDescent="0.2">
      <c r="A53" s="271"/>
      <c r="B53" s="272"/>
      <c r="C53" s="408"/>
      <c r="D53" s="271"/>
      <c r="E53" s="271"/>
      <c r="F53" s="271"/>
      <c r="G53" s="271"/>
      <c r="H53" s="271"/>
      <c r="I53" s="271"/>
      <c r="J53" s="271"/>
      <c r="K53" s="271"/>
      <c r="L53" s="273"/>
      <c r="S53" s="271"/>
      <c r="T53" s="271"/>
      <c r="U53" s="271"/>
      <c r="V53" s="271"/>
      <c r="W53" s="271"/>
      <c r="X53" s="271"/>
      <c r="Y53" s="271"/>
      <c r="Z53" s="271"/>
      <c r="AA53" s="271"/>
      <c r="AB53" s="271"/>
      <c r="AC53" s="271"/>
      <c r="AD53" s="271"/>
      <c r="AE53" s="271"/>
    </row>
    <row r="54" spans="1:47" s="274" customFormat="1" ht="40.15" customHeight="1" x14ac:dyDescent="0.2">
      <c r="A54" s="271"/>
      <c r="B54" s="272"/>
      <c r="C54" s="413" t="s">
        <v>24</v>
      </c>
      <c r="D54" s="271"/>
      <c r="E54" s="271"/>
      <c r="F54" s="275" t="str">
        <f>E15</f>
        <v>Statutární město Opava,Horní náměstí 382/69</v>
      </c>
      <c r="G54" s="271"/>
      <c r="H54" s="271"/>
      <c r="I54" s="270" t="s">
        <v>32</v>
      </c>
      <c r="J54" s="299" t="str">
        <f>E21</f>
        <v>nodum atelier,s.r.o.,Nádražní 49,739 91 Jablunkov</v>
      </c>
      <c r="K54" s="271"/>
      <c r="L54" s="273"/>
      <c r="S54" s="271"/>
      <c r="T54" s="271"/>
      <c r="U54" s="271"/>
      <c r="V54" s="271"/>
      <c r="W54" s="271"/>
      <c r="X54" s="271"/>
      <c r="Y54" s="271"/>
      <c r="Z54" s="271"/>
      <c r="AA54" s="271"/>
      <c r="AB54" s="271"/>
      <c r="AC54" s="271"/>
      <c r="AD54" s="271"/>
      <c r="AE54" s="271"/>
    </row>
    <row r="55" spans="1:47" s="274" customFormat="1" ht="15.2" customHeight="1" x14ac:dyDescent="0.2">
      <c r="A55" s="271"/>
      <c r="B55" s="272"/>
      <c r="C55" s="413" t="s">
        <v>30</v>
      </c>
      <c r="D55" s="271"/>
      <c r="E55" s="271"/>
      <c r="F55" s="275" t="str">
        <f>IF(E18="","",E18)</f>
        <v>Vyplň údaj</v>
      </c>
      <c r="G55" s="271"/>
      <c r="H55" s="271"/>
      <c r="I55" s="270" t="s">
        <v>37</v>
      </c>
      <c r="J55" s="299" t="str">
        <f>E24</f>
        <v xml:space="preserve"> </v>
      </c>
      <c r="K55" s="271"/>
      <c r="L55" s="273"/>
      <c r="S55" s="271"/>
      <c r="T55" s="271"/>
      <c r="U55" s="271"/>
      <c r="V55" s="271"/>
      <c r="W55" s="271"/>
      <c r="X55" s="271"/>
      <c r="Y55" s="271"/>
      <c r="Z55" s="271"/>
      <c r="AA55" s="271"/>
      <c r="AB55" s="271"/>
      <c r="AC55" s="271"/>
      <c r="AD55" s="271"/>
      <c r="AE55" s="271"/>
    </row>
    <row r="56" spans="1:47" s="274" customFormat="1" ht="10.35" customHeight="1" x14ac:dyDescent="0.2">
      <c r="A56" s="271"/>
      <c r="B56" s="272"/>
      <c r="C56" s="408"/>
      <c r="D56" s="271"/>
      <c r="E56" s="271"/>
      <c r="F56" s="271"/>
      <c r="G56" s="271"/>
      <c r="H56" s="271"/>
      <c r="I56" s="271"/>
      <c r="J56" s="271"/>
      <c r="K56" s="271"/>
      <c r="L56" s="273"/>
      <c r="S56" s="271"/>
      <c r="T56" s="271"/>
      <c r="U56" s="271"/>
      <c r="V56" s="271"/>
      <c r="W56" s="271"/>
      <c r="X56" s="271"/>
      <c r="Y56" s="271"/>
      <c r="Z56" s="271"/>
      <c r="AA56" s="271"/>
      <c r="AB56" s="271"/>
      <c r="AC56" s="271"/>
      <c r="AD56" s="271"/>
      <c r="AE56" s="271"/>
    </row>
    <row r="57" spans="1:47" s="274" customFormat="1" ht="29.25" customHeight="1" x14ac:dyDescent="0.2">
      <c r="A57" s="271"/>
      <c r="B57" s="272"/>
      <c r="C57" s="414" t="s">
        <v>101</v>
      </c>
      <c r="D57" s="288"/>
      <c r="E57" s="288"/>
      <c r="F57" s="288"/>
      <c r="G57" s="288"/>
      <c r="H57" s="288"/>
      <c r="I57" s="288"/>
      <c r="J57" s="301" t="s">
        <v>102</v>
      </c>
      <c r="K57" s="288"/>
      <c r="L57" s="273"/>
      <c r="S57" s="271"/>
      <c r="T57" s="271"/>
      <c r="U57" s="271"/>
      <c r="V57" s="271"/>
      <c r="W57" s="271"/>
      <c r="X57" s="271"/>
      <c r="Y57" s="271"/>
      <c r="Z57" s="271"/>
      <c r="AA57" s="271"/>
      <c r="AB57" s="271"/>
      <c r="AC57" s="271"/>
      <c r="AD57" s="271"/>
      <c r="AE57" s="271"/>
    </row>
    <row r="58" spans="1:47" s="274" customFormat="1" ht="10.35" customHeight="1" x14ac:dyDescent="0.2">
      <c r="A58" s="271"/>
      <c r="B58" s="272"/>
      <c r="C58" s="408"/>
      <c r="D58" s="271"/>
      <c r="E58" s="271"/>
      <c r="F58" s="271"/>
      <c r="G58" s="271"/>
      <c r="H58" s="271"/>
      <c r="I58" s="271"/>
      <c r="J58" s="271"/>
      <c r="K58" s="271"/>
      <c r="L58" s="273"/>
      <c r="S58" s="271"/>
      <c r="T58" s="271"/>
      <c r="U58" s="271"/>
      <c r="V58" s="271"/>
      <c r="W58" s="271"/>
      <c r="X58" s="271"/>
      <c r="Y58" s="271"/>
      <c r="Z58" s="271"/>
      <c r="AA58" s="271"/>
      <c r="AB58" s="271"/>
      <c r="AC58" s="271"/>
      <c r="AD58" s="271"/>
      <c r="AE58" s="271"/>
    </row>
    <row r="59" spans="1:47" s="274" customFormat="1" ht="22.9" customHeight="1" x14ac:dyDescent="0.2">
      <c r="A59" s="271"/>
      <c r="B59" s="272"/>
      <c r="C59" s="415" t="s">
        <v>72</v>
      </c>
      <c r="D59" s="271"/>
      <c r="E59" s="271"/>
      <c r="F59" s="271"/>
      <c r="G59" s="271"/>
      <c r="H59" s="271"/>
      <c r="I59" s="271"/>
      <c r="J59" s="283">
        <f>J82</f>
        <v>0</v>
      </c>
      <c r="K59" s="271"/>
      <c r="L59" s="273"/>
      <c r="S59" s="271"/>
      <c r="T59" s="271"/>
      <c r="U59" s="271"/>
      <c r="V59" s="271"/>
      <c r="W59" s="271"/>
      <c r="X59" s="271"/>
      <c r="Y59" s="271"/>
      <c r="Z59" s="271"/>
      <c r="AA59" s="271"/>
      <c r="AB59" s="271"/>
      <c r="AC59" s="271"/>
      <c r="AD59" s="271"/>
      <c r="AE59" s="271"/>
      <c r="AU59" s="264" t="s">
        <v>103</v>
      </c>
    </row>
    <row r="60" spans="1:47" s="303" customFormat="1" ht="24.95" customHeight="1" x14ac:dyDescent="0.2">
      <c r="B60" s="304"/>
      <c r="C60" s="416"/>
      <c r="D60" s="305" t="s">
        <v>109</v>
      </c>
      <c r="E60" s="306"/>
      <c r="F60" s="306"/>
      <c r="G60" s="306"/>
      <c r="H60" s="306"/>
      <c r="I60" s="306"/>
      <c r="J60" s="307">
        <f>J83</f>
        <v>0</v>
      </c>
      <c r="L60" s="304"/>
    </row>
    <row r="61" spans="1:47" s="308" customFormat="1" ht="19.899999999999999" customHeight="1" x14ac:dyDescent="0.2">
      <c r="B61" s="309"/>
      <c r="C61" s="417"/>
      <c r="D61" s="310" t="s">
        <v>111</v>
      </c>
      <c r="E61" s="311"/>
      <c r="F61" s="311"/>
      <c r="G61" s="311"/>
      <c r="H61" s="311"/>
      <c r="I61" s="311"/>
      <c r="J61" s="312">
        <f>J84</f>
        <v>0</v>
      </c>
      <c r="L61" s="309"/>
    </row>
    <row r="62" spans="1:47" s="308" customFormat="1" ht="19.899999999999999" customHeight="1" x14ac:dyDescent="0.2">
      <c r="B62" s="309"/>
      <c r="C62" s="417"/>
      <c r="D62" s="310" t="s">
        <v>846</v>
      </c>
      <c r="E62" s="311"/>
      <c r="F62" s="311"/>
      <c r="G62" s="311"/>
      <c r="H62" s="311"/>
      <c r="I62" s="311"/>
      <c r="J62" s="312">
        <f>J130</f>
        <v>0</v>
      </c>
      <c r="L62" s="309"/>
    </row>
    <row r="63" spans="1:47" s="274" customFormat="1" ht="21.75" customHeight="1" x14ac:dyDescent="0.2">
      <c r="A63" s="271"/>
      <c r="B63" s="272"/>
      <c r="C63" s="408"/>
      <c r="D63" s="271"/>
      <c r="E63" s="271"/>
      <c r="F63" s="271"/>
      <c r="G63" s="271"/>
      <c r="H63" s="271"/>
      <c r="I63" s="271"/>
      <c r="J63" s="271"/>
      <c r="K63" s="271"/>
      <c r="L63" s="273"/>
      <c r="S63" s="271"/>
      <c r="T63" s="271"/>
      <c r="U63" s="271"/>
      <c r="V63" s="271"/>
      <c r="W63" s="271"/>
      <c r="X63" s="271"/>
      <c r="Y63" s="271"/>
      <c r="Z63" s="271"/>
      <c r="AA63" s="271"/>
      <c r="AB63" s="271"/>
      <c r="AC63" s="271"/>
      <c r="AD63" s="271"/>
      <c r="AE63" s="271"/>
    </row>
    <row r="64" spans="1:47" s="274" customFormat="1" ht="6.95" customHeight="1" x14ac:dyDescent="0.2">
      <c r="A64" s="271"/>
      <c r="B64" s="295"/>
      <c r="C64" s="410"/>
      <c r="D64" s="296"/>
      <c r="E64" s="296"/>
      <c r="F64" s="296"/>
      <c r="G64" s="296"/>
      <c r="H64" s="296"/>
      <c r="I64" s="296"/>
      <c r="J64" s="296"/>
      <c r="K64" s="296"/>
      <c r="L64" s="273"/>
      <c r="S64" s="271"/>
      <c r="T64" s="271"/>
      <c r="U64" s="271"/>
      <c r="V64" s="271"/>
      <c r="W64" s="271"/>
      <c r="X64" s="271"/>
      <c r="Y64" s="271"/>
      <c r="Z64" s="271"/>
      <c r="AA64" s="271"/>
      <c r="AB64" s="271"/>
      <c r="AC64" s="271"/>
      <c r="AD64" s="271"/>
      <c r="AE64" s="271"/>
    </row>
    <row r="68" spans="1:31" s="274" customFormat="1" ht="6.95" customHeight="1" x14ac:dyDescent="0.2">
      <c r="A68" s="271"/>
      <c r="B68" s="297"/>
      <c r="C68" s="411"/>
      <c r="D68" s="298"/>
      <c r="E68" s="298"/>
      <c r="F68" s="298"/>
      <c r="G68" s="298"/>
      <c r="H68" s="298"/>
      <c r="I68" s="298"/>
      <c r="J68" s="298"/>
      <c r="K68" s="298"/>
      <c r="L68" s="273"/>
      <c r="S68" s="271"/>
      <c r="T68" s="271"/>
      <c r="U68" s="271"/>
      <c r="V68" s="271"/>
      <c r="W68" s="271"/>
      <c r="X68" s="271"/>
      <c r="Y68" s="271"/>
      <c r="Z68" s="271"/>
      <c r="AA68" s="271"/>
      <c r="AB68" s="271"/>
      <c r="AC68" s="271"/>
      <c r="AD68" s="271"/>
      <c r="AE68" s="271"/>
    </row>
    <row r="69" spans="1:31" s="274" customFormat="1" ht="24.95" customHeight="1" x14ac:dyDescent="0.2">
      <c r="A69" s="271"/>
      <c r="B69" s="272"/>
      <c r="C69" s="412" t="s">
        <v>121</v>
      </c>
      <c r="D69" s="271"/>
      <c r="E69" s="271"/>
      <c r="F69" s="271"/>
      <c r="G69" s="271"/>
      <c r="H69" s="271"/>
      <c r="I69" s="271"/>
      <c r="J69" s="271"/>
      <c r="K69" s="271"/>
      <c r="L69" s="273"/>
      <c r="S69" s="271"/>
      <c r="T69" s="271"/>
      <c r="U69" s="271"/>
      <c r="V69" s="271"/>
      <c r="W69" s="271"/>
      <c r="X69" s="271"/>
      <c r="Y69" s="271"/>
      <c r="Z69" s="271"/>
      <c r="AA69" s="271"/>
      <c r="AB69" s="271"/>
      <c r="AC69" s="271"/>
      <c r="AD69" s="271"/>
      <c r="AE69" s="271"/>
    </row>
    <row r="70" spans="1:31" s="274" customFormat="1" ht="6.95" customHeight="1" x14ac:dyDescent="0.2">
      <c r="A70" s="271"/>
      <c r="B70" s="272"/>
      <c r="C70" s="408"/>
      <c r="D70" s="271"/>
      <c r="E70" s="271"/>
      <c r="F70" s="271"/>
      <c r="G70" s="271"/>
      <c r="H70" s="271"/>
      <c r="I70" s="271"/>
      <c r="J70" s="271"/>
      <c r="K70" s="271"/>
      <c r="L70" s="273"/>
      <c r="S70" s="271"/>
      <c r="T70" s="271"/>
      <c r="U70" s="271"/>
      <c r="V70" s="271"/>
      <c r="W70" s="271"/>
      <c r="X70" s="271"/>
      <c r="Y70" s="271"/>
      <c r="Z70" s="271"/>
      <c r="AA70" s="271"/>
      <c r="AB70" s="271"/>
      <c r="AC70" s="271"/>
      <c r="AD70" s="271"/>
      <c r="AE70" s="271"/>
    </row>
    <row r="71" spans="1:31" s="274" customFormat="1" ht="12" customHeight="1" x14ac:dyDescent="0.2">
      <c r="A71" s="271"/>
      <c r="B71" s="272"/>
      <c r="C71" s="413" t="s">
        <v>17</v>
      </c>
      <c r="D71" s="271"/>
      <c r="E71" s="271"/>
      <c r="F71" s="271"/>
      <c r="G71" s="271"/>
      <c r="H71" s="271"/>
      <c r="I71" s="271"/>
      <c r="J71" s="271"/>
      <c r="K71" s="271"/>
      <c r="L71" s="273"/>
      <c r="S71" s="271"/>
      <c r="T71" s="271"/>
      <c r="U71" s="271"/>
      <c r="V71" s="271"/>
      <c r="W71" s="271"/>
      <c r="X71" s="271"/>
      <c r="Y71" s="271"/>
      <c r="Z71" s="271"/>
      <c r="AA71" s="271"/>
      <c r="AB71" s="271"/>
      <c r="AC71" s="271"/>
      <c r="AD71" s="271"/>
      <c r="AE71" s="271"/>
    </row>
    <row r="72" spans="1:31" s="274" customFormat="1" ht="16.5" customHeight="1" x14ac:dyDescent="0.2">
      <c r="A72" s="271"/>
      <c r="B72" s="272"/>
      <c r="C72" s="408"/>
      <c r="D72" s="271"/>
      <c r="E72" s="477" t="str">
        <f>E7</f>
        <v>Turistické informační centrum v Opavě - rekonstrukce interiéru</v>
      </c>
      <c r="F72" s="478"/>
      <c r="G72" s="478"/>
      <c r="H72" s="478"/>
      <c r="I72" s="271"/>
      <c r="J72" s="271"/>
      <c r="K72" s="271"/>
      <c r="L72" s="273"/>
      <c r="S72" s="271"/>
      <c r="T72" s="271"/>
      <c r="U72" s="271"/>
      <c r="V72" s="271"/>
      <c r="W72" s="271"/>
      <c r="X72" s="271"/>
      <c r="Y72" s="271"/>
      <c r="Z72" s="271"/>
      <c r="AA72" s="271"/>
      <c r="AB72" s="271"/>
      <c r="AC72" s="271"/>
      <c r="AD72" s="271"/>
      <c r="AE72" s="271"/>
    </row>
    <row r="73" spans="1:31" s="274" customFormat="1" ht="12" customHeight="1" x14ac:dyDescent="0.2">
      <c r="A73" s="271"/>
      <c r="B73" s="272"/>
      <c r="C73" s="413" t="s">
        <v>98</v>
      </c>
      <c r="D73" s="271"/>
      <c r="E73" s="271"/>
      <c r="F73" s="271"/>
      <c r="G73" s="271"/>
      <c r="H73" s="271"/>
      <c r="I73" s="271"/>
      <c r="J73" s="271"/>
      <c r="K73" s="271"/>
      <c r="L73" s="273"/>
      <c r="S73" s="271"/>
      <c r="T73" s="271"/>
      <c r="U73" s="271"/>
      <c r="V73" s="271"/>
      <c r="W73" s="271"/>
      <c r="X73" s="271"/>
      <c r="Y73" s="271"/>
      <c r="Z73" s="271"/>
      <c r="AA73" s="271"/>
      <c r="AB73" s="271"/>
      <c r="AC73" s="271"/>
      <c r="AD73" s="271"/>
      <c r="AE73" s="271"/>
    </row>
    <row r="74" spans="1:31" s="274" customFormat="1" ht="16.5" customHeight="1" x14ac:dyDescent="0.2">
      <c r="A74" s="271"/>
      <c r="B74" s="272"/>
      <c r="C74" s="408"/>
      <c r="D74" s="271"/>
      <c r="E74" s="475" t="str">
        <f>E9</f>
        <v>03 - Typové vybavení</v>
      </c>
      <c r="F74" s="476"/>
      <c r="G74" s="476"/>
      <c r="H74" s="476"/>
      <c r="I74" s="271"/>
      <c r="J74" s="271"/>
      <c r="K74" s="271"/>
      <c r="L74" s="273"/>
      <c r="S74" s="271"/>
      <c r="T74" s="271"/>
      <c r="U74" s="271"/>
      <c r="V74" s="271"/>
      <c r="W74" s="271"/>
      <c r="X74" s="271"/>
      <c r="Y74" s="271"/>
      <c r="Z74" s="271"/>
      <c r="AA74" s="271"/>
      <c r="AB74" s="271"/>
      <c r="AC74" s="271"/>
      <c r="AD74" s="271"/>
      <c r="AE74" s="271"/>
    </row>
    <row r="75" spans="1:31" s="274" customFormat="1" ht="6.95" customHeight="1" x14ac:dyDescent="0.2">
      <c r="A75" s="271"/>
      <c r="B75" s="272"/>
      <c r="C75" s="408"/>
      <c r="D75" s="271"/>
      <c r="E75" s="271"/>
      <c r="F75" s="271"/>
      <c r="G75" s="271"/>
      <c r="H75" s="271"/>
      <c r="I75" s="271"/>
      <c r="J75" s="271"/>
      <c r="K75" s="271"/>
      <c r="L75" s="273"/>
      <c r="S75" s="271"/>
      <c r="T75" s="271"/>
      <c r="U75" s="271"/>
      <c r="V75" s="271"/>
      <c r="W75" s="271"/>
      <c r="X75" s="271"/>
      <c r="Y75" s="271"/>
      <c r="Z75" s="271"/>
      <c r="AA75" s="271"/>
      <c r="AB75" s="271"/>
      <c r="AC75" s="271"/>
      <c r="AD75" s="271"/>
      <c r="AE75" s="271"/>
    </row>
    <row r="76" spans="1:31" s="274" customFormat="1" ht="12" customHeight="1" x14ac:dyDescent="0.2">
      <c r="A76" s="271"/>
      <c r="B76" s="272"/>
      <c r="C76" s="413" t="s">
        <v>21</v>
      </c>
      <c r="D76" s="271"/>
      <c r="E76" s="271"/>
      <c r="F76" s="275" t="str">
        <f>F12</f>
        <v xml:space="preserve"> </v>
      </c>
      <c r="G76" s="271"/>
      <c r="H76" s="271"/>
      <c r="I76" s="270" t="s">
        <v>23</v>
      </c>
      <c r="J76" s="276"/>
      <c r="K76" s="271"/>
      <c r="L76" s="273"/>
      <c r="S76" s="271"/>
      <c r="T76" s="271"/>
      <c r="U76" s="271"/>
      <c r="V76" s="271"/>
      <c r="W76" s="271"/>
      <c r="X76" s="271"/>
      <c r="Y76" s="271"/>
      <c r="Z76" s="271"/>
      <c r="AA76" s="271"/>
      <c r="AB76" s="271"/>
      <c r="AC76" s="271"/>
      <c r="AD76" s="271"/>
      <c r="AE76" s="271"/>
    </row>
    <row r="77" spans="1:31" s="274" customFormat="1" ht="6.95" customHeight="1" x14ac:dyDescent="0.2">
      <c r="A77" s="271"/>
      <c r="B77" s="272"/>
      <c r="C77" s="408"/>
      <c r="D77" s="271"/>
      <c r="E77" s="271"/>
      <c r="F77" s="271"/>
      <c r="G77" s="271"/>
      <c r="H77" s="271"/>
      <c r="I77" s="271"/>
      <c r="J77" s="271"/>
      <c r="K77" s="271"/>
      <c r="L77" s="273"/>
      <c r="S77" s="271"/>
      <c r="T77" s="271"/>
      <c r="U77" s="271"/>
      <c r="V77" s="271"/>
      <c r="W77" s="271"/>
      <c r="X77" s="271"/>
      <c r="Y77" s="271"/>
      <c r="Z77" s="271"/>
      <c r="AA77" s="271"/>
      <c r="AB77" s="271"/>
      <c r="AC77" s="271"/>
      <c r="AD77" s="271"/>
      <c r="AE77" s="271"/>
    </row>
    <row r="78" spans="1:31" s="274" customFormat="1" ht="40.15" customHeight="1" x14ac:dyDescent="0.2">
      <c r="A78" s="271"/>
      <c r="B78" s="272"/>
      <c r="C78" s="413" t="s">
        <v>24</v>
      </c>
      <c r="D78" s="271"/>
      <c r="E78" s="271"/>
      <c r="F78" s="275" t="str">
        <f>E15</f>
        <v>Statutární město Opava,Horní náměstí 382/69</v>
      </c>
      <c r="G78" s="271"/>
      <c r="H78" s="271"/>
      <c r="I78" s="270" t="s">
        <v>32</v>
      </c>
      <c r="J78" s="299" t="str">
        <f>E21</f>
        <v>nodum atelier,s.r.o.,Nádražní 49,739 91 Jablunkov</v>
      </c>
      <c r="K78" s="271"/>
      <c r="L78" s="273"/>
      <c r="S78" s="271"/>
      <c r="T78" s="271"/>
      <c r="U78" s="271"/>
      <c r="V78" s="271"/>
      <c r="W78" s="271"/>
      <c r="X78" s="271"/>
      <c r="Y78" s="271"/>
      <c r="Z78" s="271"/>
      <c r="AA78" s="271"/>
      <c r="AB78" s="271"/>
      <c r="AC78" s="271"/>
      <c r="AD78" s="271"/>
      <c r="AE78" s="271"/>
    </row>
    <row r="79" spans="1:31" s="274" customFormat="1" ht="15.2" customHeight="1" x14ac:dyDescent="0.2">
      <c r="A79" s="271"/>
      <c r="B79" s="272"/>
      <c r="C79" s="413" t="s">
        <v>30</v>
      </c>
      <c r="D79" s="271"/>
      <c r="E79" s="271"/>
      <c r="F79" s="275" t="str">
        <f>IF(E18="","",E18)</f>
        <v>Vyplň údaj</v>
      </c>
      <c r="G79" s="271"/>
      <c r="H79" s="271"/>
      <c r="I79" s="270" t="s">
        <v>37</v>
      </c>
      <c r="J79" s="299" t="str">
        <f>E24</f>
        <v xml:space="preserve"> </v>
      </c>
      <c r="K79" s="271"/>
      <c r="L79" s="273"/>
      <c r="S79" s="271"/>
      <c r="T79" s="271"/>
      <c r="U79" s="271"/>
      <c r="V79" s="271"/>
      <c r="W79" s="271"/>
      <c r="X79" s="271"/>
      <c r="Y79" s="271"/>
      <c r="Z79" s="271"/>
      <c r="AA79" s="271"/>
      <c r="AB79" s="271"/>
      <c r="AC79" s="271"/>
      <c r="AD79" s="271"/>
      <c r="AE79" s="271"/>
    </row>
    <row r="80" spans="1:31" s="274" customFormat="1" ht="10.35" customHeight="1" x14ac:dyDescent="0.2">
      <c r="A80" s="271"/>
      <c r="B80" s="272"/>
      <c r="C80" s="408"/>
      <c r="D80" s="271"/>
      <c r="E80" s="271"/>
      <c r="F80" s="271"/>
      <c r="G80" s="271"/>
      <c r="H80" s="271"/>
      <c r="I80" s="271"/>
      <c r="J80" s="271"/>
      <c r="K80" s="271"/>
      <c r="L80" s="273"/>
      <c r="S80" s="271"/>
      <c r="T80" s="271"/>
      <c r="U80" s="271"/>
      <c r="V80" s="271"/>
      <c r="W80" s="271"/>
      <c r="X80" s="271"/>
      <c r="Y80" s="271"/>
      <c r="Z80" s="271"/>
      <c r="AA80" s="271"/>
      <c r="AB80" s="271"/>
      <c r="AC80" s="271"/>
      <c r="AD80" s="271"/>
      <c r="AE80" s="271"/>
    </row>
    <row r="81" spans="1:65" s="322" customFormat="1" ht="29.25" customHeight="1" x14ac:dyDescent="0.2">
      <c r="A81" s="313"/>
      <c r="B81" s="314"/>
      <c r="C81" s="418" t="s">
        <v>122</v>
      </c>
      <c r="D81" s="316" t="s">
        <v>59</v>
      </c>
      <c r="E81" s="316" t="s">
        <v>55</v>
      </c>
      <c r="F81" s="316" t="s">
        <v>56</v>
      </c>
      <c r="G81" s="316" t="s">
        <v>123</v>
      </c>
      <c r="H81" s="316" t="s">
        <v>124</v>
      </c>
      <c r="I81" s="316" t="s">
        <v>125</v>
      </c>
      <c r="J81" s="316" t="s">
        <v>102</v>
      </c>
      <c r="K81" s="317" t="s">
        <v>126</v>
      </c>
      <c r="L81" s="318"/>
      <c r="M81" s="319" t="s">
        <v>3</v>
      </c>
      <c r="N81" s="320" t="s">
        <v>44</v>
      </c>
      <c r="O81" s="320" t="s">
        <v>127</v>
      </c>
      <c r="P81" s="320" t="s">
        <v>128</v>
      </c>
      <c r="Q81" s="320" t="s">
        <v>129</v>
      </c>
      <c r="R81" s="320" t="s">
        <v>130</v>
      </c>
      <c r="S81" s="320" t="s">
        <v>131</v>
      </c>
      <c r="T81" s="321" t="s">
        <v>132</v>
      </c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</row>
    <row r="82" spans="1:65" s="274" customFormat="1" ht="22.9" customHeight="1" x14ac:dyDescent="0.25">
      <c r="A82" s="271"/>
      <c r="B82" s="272"/>
      <c r="C82" s="419" t="s">
        <v>133</v>
      </c>
      <c r="D82" s="271"/>
      <c r="E82" s="271"/>
      <c r="F82" s="271"/>
      <c r="G82" s="271"/>
      <c r="H82" s="271"/>
      <c r="I82" s="271"/>
      <c r="J82" s="324">
        <f>J83</f>
        <v>0</v>
      </c>
      <c r="K82" s="271"/>
      <c r="L82" s="272"/>
      <c r="M82" s="325"/>
      <c r="N82" s="326"/>
      <c r="O82" s="281"/>
      <c r="P82" s="327" t="e">
        <f>#REF!+P83+#REF!</f>
        <v>#REF!</v>
      </c>
      <c r="Q82" s="281"/>
      <c r="R82" s="327" t="e">
        <f>#REF!+R83+#REF!</f>
        <v>#REF!</v>
      </c>
      <c r="S82" s="281"/>
      <c r="T82" s="328" t="e">
        <f>#REF!+T83+#REF!</f>
        <v>#REF!</v>
      </c>
      <c r="U82" s="271"/>
      <c r="V82" s="271"/>
      <c r="W82" s="271"/>
      <c r="X82" s="271"/>
      <c r="Y82" s="271"/>
      <c r="Z82" s="271"/>
      <c r="AA82" s="271"/>
      <c r="AB82" s="271"/>
      <c r="AC82" s="271"/>
      <c r="AD82" s="271"/>
      <c r="AE82" s="271"/>
      <c r="AT82" s="264" t="s">
        <v>73</v>
      </c>
      <c r="AU82" s="264" t="s">
        <v>103</v>
      </c>
      <c r="BK82" s="329" t="e">
        <f>#REF!+BK83+#REF!</f>
        <v>#REF!</v>
      </c>
    </row>
    <row r="83" spans="1:65" s="330" customFormat="1" ht="25.9" customHeight="1" x14ac:dyDescent="0.2">
      <c r="B83" s="331"/>
      <c r="C83" s="420"/>
      <c r="D83" s="332" t="s">
        <v>73</v>
      </c>
      <c r="E83" s="333" t="s">
        <v>300</v>
      </c>
      <c r="F83" s="333" t="s">
        <v>301</v>
      </c>
      <c r="I83" s="122"/>
      <c r="J83" s="334">
        <f>BK83</f>
        <v>0</v>
      </c>
      <c r="L83" s="331"/>
      <c r="M83" s="335"/>
      <c r="N83" s="336"/>
      <c r="O83" s="336"/>
      <c r="P83" s="337">
        <f>P84+P130</f>
        <v>0</v>
      </c>
      <c r="Q83" s="336"/>
      <c r="R83" s="337">
        <f>R84+R130</f>
        <v>3.551E-2</v>
      </c>
      <c r="S83" s="336"/>
      <c r="T83" s="338">
        <f>T84+T130</f>
        <v>0</v>
      </c>
      <c r="AR83" s="332" t="s">
        <v>84</v>
      </c>
      <c r="AT83" s="339" t="s">
        <v>73</v>
      </c>
      <c r="AU83" s="339" t="s">
        <v>74</v>
      </c>
      <c r="AY83" s="332" t="s">
        <v>136</v>
      </c>
      <c r="BK83" s="340">
        <f>BK84+BK130</f>
        <v>0</v>
      </c>
    </row>
    <row r="84" spans="1:65" s="330" customFormat="1" ht="22.9" customHeight="1" x14ac:dyDescent="0.2">
      <c r="B84" s="331"/>
      <c r="C84" s="420"/>
      <c r="D84" s="332" t="s">
        <v>73</v>
      </c>
      <c r="E84" s="341" t="s">
        <v>310</v>
      </c>
      <c r="F84" s="341" t="s">
        <v>311</v>
      </c>
      <c r="I84" s="122"/>
      <c r="J84" s="342">
        <f>BK84</f>
        <v>0</v>
      </c>
      <c r="L84" s="331"/>
      <c r="M84" s="335"/>
      <c r="N84" s="336"/>
      <c r="O84" s="336"/>
      <c r="P84" s="337">
        <f>SUM(P85:P129)</f>
        <v>0</v>
      </c>
      <c r="Q84" s="336"/>
      <c r="R84" s="337">
        <f>SUM(R85:R129)</f>
        <v>1.951E-2</v>
      </c>
      <c r="S84" s="336"/>
      <c r="T84" s="338">
        <f>SUM(T85:T129)</f>
        <v>0</v>
      </c>
      <c r="AR84" s="332" t="s">
        <v>84</v>
      </c>
      <c r="AT84" s="339" t="s">
        <v>73</v>
      </c>
      <c r="AU84" s="339" t="s">
        <v>82</v>
      </c>
      <c r="AY84" s="332" t="s">
        <v>136</v>
      </c>
      <c r="BK84" s="340">
        <f>SUM(BK85:BK129)</f>
        <v>0</v>
      </c>
    </row>
    <row r="85" spans="1:65" s="274" customFormat="1" ht="21.75" customHeight="1" x14ac:dyDescent="0.2">
      <c r="A85" s="271"/>
      <c r="B85" s="272"/>
      <c r="C85" s="404">
        <v>1</v>
      </c>
      <c r="D85" s="343" t="s">
        <v>139</v>
      </c>
      <c r="E85" s="344" t="s">
        <v>847</v>
      </c>
      <c r="F85" s="345" t="s">
        <v>848</v>
      </c>
      <c r="G85" s="346" t="s">
        <v>315</v>
      </c>
      <c r="H85" s="347">
        <v>1</v>
      </c>
      <c r="I85" s="131"/>
      <c r="J85" s="348">
        <f>ROUND(I85*H85,2)</f>
        <v>0</v>
      </c>
      <c r="K85" s="345" t="s">
        <v>143</v>
      </c>
      <c r="L85" s="272"/>
      <c r="M85" s="349" t="s">
        <v>3</v>
      </c>
      <c r="N85" s="350" t="s">
        <v>45</v>
      </c>
      <c r="O85" s="351"/>
      <c r="P85" s="352">
        <f>O85*H85</f>
        <v>0</v>
      </c>
      <c r="Q85" s="352">
        <v>1.6969999999999999E-2</v>
      </c>
      <c r="R85" s="352">
        <f>Q85*H85</f>
        <v>1.6969999999999999E-2</v>
      </c>
      <c r="S85" s="352">
        <v>0</v>
      </c>
      <c r="T85" s="353">
        <f>S85*H85</f>
        <v>0</v>
      </c>
      <c r="U85" s="271"/>
      <c r="V85" s="271"/>
      <c r="W85" s="271"/>
      <c r="X85" s="271"/>
      <c r="Y85" s="271"/>
      <c r="Z85" s="271"/>
      <c r="AA85" s="271"/>
      <c r="AB85" s="271"/>
      <c r="AC85" s="271"/>
      <c r="AD85" s="271"/>
      <c r="AE85" s="271"/>
      <c r="AR85" s="354" t="s">
        <v>257</v>
      </c>
      <c r="AT85" s="354" t="s">
        <v>139</v>
      </c>
      <c r="AU85" s="354" t="s">
        <v>84</v>
      </c>
      <c r="AY85" s="264" t="s">
        <v>136</v>
      </c>
      <c r="BE85" s="355">
        <f>IF(N85="základní",J85,0)</f>
        <v>0</v>
      </c>
      <c r="BF85" s="355">
        <f>IF(N85="snížená",J85,0)</f>
        <v>0</v>
      </c>
      <c r="BG85" s="355">
        <f>IF(N85="zákl. přenesená",J85,0)</f>
        <v>0</v>
      </c>
      <c r="BH85" s="355">
        <f>IF(N85="sníž. přenesená",J85,0)</f>
        <v>0</v>
      </c>
      <c r="BI85" s="355">
        <f>IF(N85="nulová",J85,0)</f>
        <v>0</v>
      </c>
      <c r="BJ85" s="264" t="s">
        <v>82</v>
      </c>
      <c r="BK85" s="355">
        <f>ROUND(I85*H85,2)</f>
        <v>0</v>
      </c>
      <c r="BL85" s="264" t="s">
        <v>257</v>
      </c>
      <c r="BM85" s="354" t="s">
        <v>849</v>
      </c>
    </row>
    <row r="86" spans="1:65" s="274" customFormat="1" x14ac:dyDescent="0.2">
      <c r="A86" s="271"/>
      <c r="B86" s="272"/>
      <c r="C86" s="408"/>
      <c r="D86" s="356" t="s">
        <v>146</v>
      </c>
      <c r="E86" s="271"/>
      <c r="F86" s="357" t="s">
        <v>850</v>
      </c>
      <c r="G86" s="271"/>
      <c r="H86" s="271"/>
      <c r="I86" s="136"/>
      <c r="J86" s="271"/>
      <c r="K86" s="271"/>
      <c r="L86" s="272"/>
      <c r="M86" s="358"/>
      <c r="N86" s="359"/>
      <c r="O86" s="351"/>
      <c r="P86" s="351"/>
      <c r="Q86" s="351"/>
      <c r="R86" s="351"/>
      <c r="S86" s="351"/>
      <c r="T86" s="360"/>
      <c r="U86" s="271"/>
      <c r="V86" s="271"/>
      <c r="W86" s="271"/>
      <c r="X86" s="271"/>
      <c r="Y86" s="271"/>
      <c r="Z86" s="271"/>
      <c r="AA86" s="271"/>
      <c r="AB86" s="271"/>
      <c r="AC86" s="271"/>
      <c r="AD86" s="271"/>
      <c r="AE86" s="271"/>
      <c r="AT86" s="264" t="s">
        <v>146</v>
      </c>
      <c r="AU86" s="264" t="s">
        <v>84</v>
      </c>
    </row>
    <row r="87" spans="1:65" s="274" customFormat="1" ht="29.25" x14ac:dyDescent="0.2">
      <c r="A87" s="271"/>
      <c r="B87" s="272"/>
      <c r="C87" s="408"/>
      <c r="D87" s="363" t="s">
        <v>341</v>
      </c>
      <c r="E87" s="271"/>
      <c r="F87" s="385" t="s">
        <v>851</v>
      </c>
      <c r="G87" s="271"/>
      <c r="H87" s="271"/>
      <c r="I87" s="136"/>
      <c r="J87" s="271"/>
      <c r="K87" s="271"/>
      <c r="L87" s="272"/>
      <c r="M87" s="358"/>
      <c r="N87" s="359"/>
      <c r="O87" s="351"/>
      <c r="P87" s="351"/>
      <c r="Q87" s="351"/>
      <c r="R87" s="351"/>
      <c r="S87" s="351"/>
      <c r="T87" s="360"/>
      <c r="U87" s="271"/>
      <c r="V87" s="271"/>
      <c r="W87" s="271"/>
      <c r="X87" s="271"/>
      <c r="Y87" s="271"/>
      <c r="Z87" s="271"/>
      <c r="AA87" s="271"/>
      <c r="AB87" s="271"/>
      <c r="AC87" s="271"/>
      <c r="AD87" s="271"/>
      <c r="AE87" s="271"/>
      <c r="AT87" s="264" t="s">
        <v>341</v>
      </c>
      <c r="AU87" s="264" t="s">
        <v>84</v>
      </c>
    </row>
    <row r="88" spans="1:65" s="361" customFormat="1" x14ac:dyDescent="0.2">
      <c r="B88" s="362"/>
      <c r="C88" s="421"/>
      <c r="D88" s="363" t="s">
        <v>148</v>
      </c>
      <c r="E88" s="364" t="s">
        <v>3</v>
      </c>
      <c r="F88" s="365" t="s">
        <v>852</v>
      </c>
      <c r="H88" s="364" t="s">
        <v>3</v>
      </c>
      <c r="I88" s="143"/>
      <c r="L88" s="362"/>
      <c r="M88" s="366"/>
      <c r="N88" s="367"/>
      <c r="O88" s="367"/>
      <c r="P88" s="367"/>
      <c r="Q88" s="367"/>
      <c r="R88" s="367"/>
      <c r="S88" s="367"/>
      <c r="T88" s="368"/>
      <c r="AT88" s="364" t="s">
        <v>148</v>
      </c>
      <c r="AU88" s="364" t="s">
        <v>84</v>
      </c>
      <c r="AV88" s="361" t="s">
        <v>82</v>
      </c>
      <c r="AW88" s="361" t="s">
        <v>36</v>
      </c>
      <c r="AX88" s="361" t="s">
        <v>74</v>
      </c>
      <c r="AY88" s="364" t="s">
        <v>136</v>
      </c>
    </row>
    <row r="89" spans="1:65" s="369" customFormat="1" x14ac:dyDescent="0.2">
      <c r="B89" s="370"/>
      <c r="C89" s="422"/>
      <c r="D89" s="363" t="s">
        <v>148</v>
      </c>
      <c r="E89" s="371" t="s">
        <v>3</v>
      </c>
      <c r="F89" s="372" t="s">
        <v>82</v>
      </c>
      <c r="H89" s="373">
        <v>1</v>
      </c>
      <c r="I89" s="151"/>
      <c r="L89" s="370"/>
      <c r="M89" s="374"/>
      <c r="N89" s="375"/>
      <c r="O89" s="375"/>
      <c r="P89" s="375"/>
      <c r="Q89" s="375"/>
      <c r="R89" s="375"/>
      <c r="S89" s="375"/>
      <c r="T89" s="376"/>
      <c r="AT89" s="371" t="s">
        <v>148</v>
      </c>
      <c r="AU89" s="371" t="s">
        <v>84</v>
      </c>
      <c r="AV89" s="369" t="s">
        <v>84</v>
      </c>
      <c r="AW89" s="369" t="s">
        <v>36</v>
      </c>
      <c r="AX89" s="369" t="s">
        <v>74</v>
      </c>
      <c r="AY89" s="371" t="s">
        <v>136</v>
      </c>
    </row>
    <row r="90" spans="1:65" s="377" customFormat="1" x14ac:dyDescent="0.2">
      <c r="B90" s="378"/>
      <c r="C90" s="423"/>
      <c r="D90" s="363" t="s">
        <v>148</v>
      </c>
      <c r="E90" s="379" t="s">
        <v>3</v>
      </c>
      <c r="F90" s="380" t="s">
        <v>152</v>
      </c>
      <c r="H90" s="381">
        <v>1</v>
      </c>
      <c r="I90" s="159"/>
      <c r="L90" s="378"/>
      <c r="M90" s="382"/>
      <c r="N90" s="383"/>
      <c r="O90" s="383"/>
      <c r="P90" s="383"/>
      <c r="Q90" s="383"/>
      <c r="R90" s="383"/>
      <c r="S90" s="383"/>
      <c r="T90" s="384"/>
      <c r="AT90" s="379" t="s">
        <v>148</v>
      </c>
      <c r="AU90" s="379" t="s">
        <v>84</v>
      </c>
      <c r="AV90" s="377" t="s">
        <v>144</v>
      </c>
      <c r="AW90" s="377" t="s">
        <v>36</v>
      </c>
      <c r="AX90" s="377" t="s">
        <v>82</v>
      </c>
      <c r="AY90" s="379" t="s">
        <v>136</v>
      </c>
    </row>
    <row r="91" spans="1:65" s="274" customFormat="1" ht="16.5" customHeight="1" x14ac:dyDescent="0.2">
      <c r="A91" s="271"/>
      <c r="B91" s="272"/>
      <c r="C91" s="404">
        <v>2</v>
      </c>
      <c r="D91" s="343" t="s">
        <v>139</v>
      </c>
      <c r="E91" s="344" t="s">
        <v>853</v>
      </c>
      <c r="F91" s="345" t="s">
        <v>854</v>
      </c>
      <c r="G91" s="346" t="s">
        <v>315</v>
      </c>
      <c r="H91" s="347">
        <v>1</v>
      </c>
      <c r="I91" s="131"/>
      <c r="J91" s="348">
        <f>ROUND(I91*H91,2)</f>
        <v>0</v>
      </c>
      <c r="K91" s="345" t="s">
        <v>143</v>
      </c>
      <c r="L91" s="272"/>
      <c r="M91" s="349" t="s">
        <v>3</v>
      </c>
      <c r="N91" s="350" t="s">
        <v>45</v>
      </c>
      <c r="O91" s="351"/>
      <c r="P91" s="352">
        <f>O91*H91</f>
        <v>0</v>
      </c>
      <c r="Q91" s="352">
        <v>1.73E-3</v>
      </c>
      <c r="R91" s="352">
        <f>Q91*H91</f>
        <v>1.73E-3</v>
      </c>
      <c r="S91" s="352">
        <v>0</v>
      </c>
      <c r="T91" s="353">
        <f>S91*H91</f>
        <v>0</v>
      </c>
      <c r="U91" s="271"/>
      <c r="V91" s="271"/>
      <c r="W91" s="271"/>
      <c r="X91" s="271"/>
      <c r="Y91" s="271"/>
      <c r="Z91" s="271"/>
      <c r="AA91" s="271"/>
      <c r="AB91" s="271"/>
      <c r="AC91" s="271"/>
      <c r="AD91" s="271"/>
      <c r="AE91" s="271"/>
      <c r="AR91" s="354" t="s">
        <v>257</v>
      </c>
      <c r="AT91" s="354" t="s">
        <v>139</v>
      </c>
      <c r="AU91" s="354" t="s">
        <v>84</v>
      </c>
      <c r="AY91" s="264" t="s">
        <v>136</v>
      </c>
      <c r="BE91" s="355">
        <f>IF(N91="základní",J91,0)</f>
        <v>0</v>
      </c>
      <c r="BF91" s="355">
        <f>IF(N91="snížená",J91,0)</f>
        <v>0</v>
      </c>
      <c r="BG91" s="355">
        <f>IF(N91="zákl. přenesená",J91,0)</f>
        <v>0</v>
      </c>
      <c r="BH91" s="355">
        <f>IF(N91="sníž. přenesená",J91,0)</f>
        <v>0</v>
      </c>
      <c r="BI91" s="355">
        <f>IF(N91="nulová",J91,0)</f>
        <v>0</v>
      </c>
      <c r="BJ91" s="264" t="s">
        <v>82</v>
      </c>
      <c r="BK91" s="355">
        <f>ROUND(I91*H91,2)</f>
        <v>0</v>
      </c>
      <c r="BL91" s="264" t="s">
        <v>257</v>
      </c>
      <c r="BM91" s="354" t="s">
        <v>855</v>
      </c>
    </row>
    <row r="92" spans="1:65" s="274" customFormat="1" x14ac:dyDescent="0.2">
      <c r="A92" s="271"/>
      <c r="B92" s="272"/>
      <c r="C92" s="408"/>
      <c r="D92" s="356" t="s">
        <v>146</v>
      </c>
      <c r="E92" s="271"/>
      <c r="F92" s="357" t="s">
        <v>856</v>
      </c>
      <c r="G92" s="271"/>
      <c r="H92" s="271"/>
      <c r="I92" s="136"/>
      <c r="J92" s="271"/>
      <c r="K92" s="271"/>
      <c r="L92" s="272"/>
      <c r="M92" s="358"/>
      <c r="N92" s="359"/>
      <c r="O92" s="351"/>
      <c r="P92" s="351"/>
      <c r="Q92" s="351"/>
      <c r="R92" s="351"/>
      <c r="S92" s="351"/>
      <c r="T92" s="360"/>
      <c r="U92" s="271"/>
      <c r="V92" s="271"/>
      <c r="W92" s="271"/>
      <c r="X92" s="271"/>
      <c r="Y92" s="271"/>
      <c r="Z92" s="271"/>
      <c r="AA92" s="271"/>
      <c r="AB92" s="271"/>
      <c r="AC92" s="271"/>
      <c r="AD92" s="271"/>
      <c r="AE92" s="271"/>
      <c r="AT92" s="264" t="s">
        <v>146</v>
      </c>
      <c r="AU92" s="264" t="s">
        <v>84</v>
      </c>
    </row>
    <row r="93" spans="1:65" s="361" customFormat="1" x14ac:dyDescent="0.2">
      <c r="B93" s="362"/>
      <c r="C93" s="421"/>
      <c r="D93" s="363" t="s">
        <v>148</v>
      </c>
      <c r="E93" s="364" t="s">
        <v>3</v>
      </c>
      <c r="F93" s="365" t="s">
        <v>857</v>
      </c>
      <c r="H93" s="364" t="s">
        <v>3</v>
      </c>
      <c r="I93" s="143"/>
      <c r="L93" s="362"/>
      <c r="M93" s="366"/>
      <c r="N93" s="367"/>
      <c r="O93" s="367"/>
      <c r="P93" s="367"/>
      <c r="Q93" s="367"/>
      <c r="R93" s="367"/>
      <c r="S93" s="367"/>
      <c r="T93" s="368"/>
      <c r="AT93" s="364" t="s">
        <v>148</v>
      </c>
      <c r="AU93" s="364" t="s">
        <v>84</v>
      </c>
      <c r="AV93" s="361" t="s">
        <v>82</v>
      </c>
      <c r="AW93" s="361" t="s">
        <v>36</v>
      </c>
      <c r="AX93" s="361" t="s">
        <v>74</v>
      </c>
      <c r="AY93" s="364" t="s">
        <v>136</v>
      </c>
    </row>
    <row r="94" spans="1:65" s="369" customFormat="1" x14ac:dyDescent="0.2">
      <c r="B94" s="370"/>
      <c r="C94" s="422"/>
      <c r="D94" s="363" t="s">
        <v>148</v>
      </c>
      <c r="E94" s="371" t="s">
        <v>3</v>
      </c>
      <c r="F94" s="372" t="s">
        <v>82</v>
      </c>
      <c r="H94" s="373">
        <v>1</v>
      </c>
      <c r="I94" s="151"/>
      <c r="L94" s="370"/>
      <c r="M94" s="374"/>
      <c r="N94" s="375"/>
      <c r="O94" s="375"/>
      <c r="P94" s="375"/>
      <c r="Q94" s="375"/>
      <c r="R94" s="375"/>
      <c r="S94" s="375"/>
      <c r="T94" s="376"/>
      <c r="AT94" s="371" t="s">
        <v>148</v>
      </c>
      <c r="AU94" s="371" t="s">
        <v>84</v>
      </c>
      <c r="AV94" s="369" t="s">
        <v>84</v>
      </c>
      <c r="AW94" s="369" t="s">
        <v>36</v>
      </c>
      <c r="AX94" s="369" t="s">
        <v>74</v>
      </c>
      <c r="AY94" s="371" t="s">
        <v>136</v>
      </c>
    </row>
    <row r="95" spans="1:65" s="377" customFormat="1" x14ac:dyDescent="0.2">
      <c r="B95" s="378"/>
      <c r="C95" s="423"/>
      <c r="D95" s="363" t="s">
        <v>148</v>
      </c>
      <c r="E95" s="379" t="s">
        <v>3</v>
      </c>
      <c r="F95" s="380" t="s">
        <v>152</v>
      </c>
      <c r="H95" s="381">
        <v>1</v>
      </c>
      <c r="I95" s="159"/>
      <c r="L95" s="378"/>
      <c r="M95" s="382"/>
      <c r="N95" s="383"/>
      <c r="O95" s="383"/>
      <c r="P95" s="383"/>
      <c r="Q95" s="383"/>
      <c r="R95" s="383"/>
      <c r="S95" s="383"/>
      <c r="T95" s="384"/>
      <c r="AT95" s="379" t="s">
        <v>148</v>
      </c>
      <c r="AU95" s="379" t="s">
        <v>84</v>
      </c>
      <c r="AV95" s="377" t="s">
        <v>144</v>
      </c>
      <c r="AW95" s="377" t="s">
        <v>36</v>
      </c>
      <c r="AX95" s="377" t="s">
        <v>82</v>
      </c>
      <c r="AY95" s="379" t="s">
        <v>136</v>
      </c>
    </row>
    <row r="96" spans="1:65" s="274" customFormat="1" ht="21.75" customHeight="1" x14ac:dyDescent="0.2">
      <c r="A96" s="271"/>
      <c r="B96" s="272"/>
      <c r="C96" s="424">
        <v>3</v>
      </c>
      <c r="D96" s="386" t="s">
        <v>408</v>
      </c>
      <c r="E96" s="387" t="s">
        <v>858</v>
      </c>
      <c r="F96" s="388" t="s">
        <v>859</v>
      </c>
      <c r="G96" s="389" t="s">
        <v>346</v>
      </c>
      <c r="H96" s="390">
        <v>1</v>
      </c>
      <c r="I96" s="169"/>
      <c r="J96" s="391">
        <f>ROUND(I96*H96,2)</f>
        <v>0</v>
      </c>
      <c r="K96" s="388" t="s">
        <v>308</v>
      </c>
      <c r="L96" s="392"/>
      <c r="M96" s="393" t="s">
        <v>3</v>
      </c>
      <c r="N96" s="394" t="s">
        <v>45</v>
      </c>
      <c r="O96" s="351"/>
      <c r="P96" s="352">
        <f>O96*H96</f>
        <v>0</v>
      </c>
      <c r="Q96" s="352">
        <v>0</v>
      </c>
      <c r="R96" s="352">
        <f>Q96*H96</f>
        <v>0</v>
      </c>
      <c r="S96" s="352">
        <v>0</v>
      </c>
      <c r="T96" s="353">
        <f>S96*H96</f>
        <v>0</v>
      </c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R96" s="354" t="s">
        <v>363</v>
      </c>
      <c r="AT96" s="354" t="s">
        <v>408</v>
      </c>
      <c r="AU96" s="354" t="s">
        <v>84</v>
      </c>
      <c r="AY96" s="264" t="s">
        <v>136</v>
      </c>
      <c r="BE96" s="355">
        <f>IF(N96="základní",J96,0)</f>
        <v>0</v>
      </c>
      <c r="BF96" s="355">
        <f>IF(N96="snížená",J96,0)</f>
        <v>0</v>
      </c>
      <c r="BG96" s="355">
        <f>IF(N96="zákl. přenesená",J96,0)</f>
        <v>0</v>
      </c>
      <c r="BH96" s="355">
        <f>IF(N96="sníž. přenesená",J96,0)</f>
        <v>0</v>
      </c>
      <c r="BI96" s="355">
        <f>IF(N96="nulová",J96,0)</f>
        <v>0</v>
      </c>
      <c r="BJ96" s="264" t="s">
        <v>82</v>
      </c>
      <c r="BK96" s="355">
        <f>ROUND(I96*H96,2)</f>
        <v>0</v>
      </c>
      <c r="BL96" s="264" t="s">
        <v>257</v>
      </c>
      <c r="BM96" s="354" t="s">
        <v>860</v>
      </c>
    </row>
    <row r="97" spans="1:65" s="361" customFormat="1" x14ac:dyDescent="0.2">
      <c r="B97" s="362"/>
      <c r="C97" s="421"/>
      <c r="D97" s="363" t="s">
        <v>148</v>
      </c>
      <c r="E97" s="364" t="s">
        <v>3</v>
      </c>
      <c r="F97" s="365" t="s">
        <v>857</v>
      </c>
      <c r="H97" s="364" t="s">
        <v>3</v>
      </c>
      <c r="I97" s="143"/>
      <c r="L97" s="362"/>
      <c r="M97" s="366"/>
      <c r="N97" s="367"/>
      <c r="O97" s="367"/>
      <c r="P97" s="367"/>
      <c r="Q97" s="367"/>
      <c r="R97" s="367"/>
      <c r="S97" s="367"/>
      <c r="T97" s="368"/>
      <c r="AT97" s="364" t="s">
        <v>148</v>
      </c>
      <c r="AU97" s="364" t="s">
        <v>84</v>
      </c>
      <c r="AV97" s="361" t="s">
        <v>82</v>
      </c>
      <c r="AW97" s="361" t="s">
        <v>36</v>
      </c>
      <c r="AX97" s="361" t="s">
        <v>74</v>
      </c>
      <c r="AY97" s="364" t="s">
        <v>136</v>
      </c>
    </row>
    <row r="98" spans="1:65" s="369" customFormat="1" x14ac:dyDescent="0.2">
      <c r="B98" s="370"/>
      <c r="C98" s="422"/>
      <c r="D98" s="363" t="s">
        <v>148</v>
      </c>
      <c r="E98" s="371" t="s">
        <v>3</v>
      </c>
      <c r="F98" s="372" t="s">
        <v>82</v>
      </c>
      <c r="H98" s="373">
        <v>1</v>
      </c>
      <c r="I98" s="151"/>
      <c r="L98" s="370"/>
      <c r="M98" s="374"/>
      <c r="N98" s="375"/>
      <c r="O98" s="375"/>
      <c r="P98" s="375"/>
      <c r="Q98" s="375"/>
      <c r="R98" s="375"/>
      <c r="S98" s="375"/>
      <c r="T98" s="376"/>
      <c r="AT98" s="371" t="s">
        <v>148</v>
      </c>
      <c r="AU98" s="371" t="s">
        <v>84</v>
      </c>
      <c r="AV98" s="369" t="s">
        <v>84</v>
      </c>
      <c r="AW98" s="369" t="s">
        <v>36</v>
      </c>
      <c r="AX98" s="369" t="s">
        <v>74</v>
      </c>
      <c r="AY98" s="371" t="s">
        <v>136</v>
      </c>
    </row>
    <row r="99" spans="1:65" s="377" customFormat="1" x14ac:dyDescent="0.2">
      <c r="B99" s="378"/>
      <c r="C99" s="423"/>
      <c r="D99" s="363" t="s">
        <v>148</v>
      </c>
      <c r="E99" s="379" t="s">
        <v>3</v>
      </c>
      <c r="F99" s="380" t="s">
        <v>152</v>
      </c>
      <c r="H99" s="381">
        <v>1</v>
      </c>
      <c r="I99" s="159"/>
      <c r="L99" s="378"/>
      <c r="M99" s="382"/>
      <c r="N99" s="383"/>
      <c r="O99" s="383"/>
      <c r="P99" s="383"/>
      <c r="Q99" s="383"/>
      <c r="R99" s="383"/>
      <c r="S99" s="383"/>
      <c r="T99" s="384"/>
      <c r="AT99" s="379" t="s">
        <v>148</v>
      </c>
      <c r="AU99" s="379" t="s">
        <v>84</v>
      </c>
      <c r="AV99" s="377" t="s">
        <v>144</v>
      </c>
      <c r="AW99" s="377" t="s">
        <v>36</v>
      </c>
      <c r="AX99" s="377" t="s">
        <v>82</v>
      </c>
      <c r="AY99" s="379" t="s">
        <v>136</v>
      </c>
    </row>
    <row r="100" spans="1:65" s="274" customFormat="1" ht="21.75" customHeight="1" x14ac:dyDescent="0.2">
      <c r="A100" s="271"/>
      <c r="B100" s="272"/>
      <c r="C100" s="404">
        <v>4</v>
      </c>
      <c r="D100" s="343" t="s">
        <v>139</v>
      </c>
      <c r="E100" s="344" t="s">
        <v>861</v>
      </c>
      <c r="F100" s="345" t="s">
        <v>862</v>
      </c>
      <c r="G100" s="346" t="s">
        <v>315</v>
      </c>
      <c r="H100" s="347">
        <v>1</v>
      </c>
      <c r="I100" s="131"/>
      <c r="J100" s="348">
        <f>ROUND(I100*H100,2)</f>
        <v>0</v>
      </c>
      <c r="K100" s="345" t="s">
        <v>143</v>
      </c>
      <c r="L100" s="272"/>
      <c r="M100" s="349" t="s">
        <v>3</v>
      </c>
      <c r="N100" s="350" t="s">
        <v>45</v>
      </c>
      <c r="O100" s="351"/>
      <c r="P100" s="352">
        <f>O100*H100</f>
        <v>0</v>
      </c>
      <c r="Q100" s="352">
        <v>6.6E-4</v>
      </c>
      <c r="R100" s="352">
        <f>Q100*H100</f>
        <v>6.6E-4</v>
      </c>
      <c r="S100" s="352">
        <v>0</v>
      </c>
      <c r="T100" s="353">
        <f>S100*H100</f>
        <v>0</v>
      </c>
      <c r="U100" s="271"/>
      <c r="V100" s="271"/>
      <c r="W100" s="271"/>
      <c r="X100" s="271"/>
      <c r="Y100" s="271"/>
      <c r="Z100" s="271"/>
      <c r="AA100" s="271"/>
      <c r="AB100" s="271"/>
      <c r="AC100" s="271"/>
      <c r="AD100" s="271"/>
      <c r="AE100" s="271"/>
      <c r="AR100" s="354" t="s">
        <v>257</v>
      </c>
      <c r="AT100" s="354" t="s">
        <v>139</v>
      </c>
      <c r="AU100" s="354" t="s">
        <v>84</v>
      </c>
      <c r="AY100" s="264" t="s">
        <v>136</v>
      </c>
      <c r="BE100" s="355">
        <f>IF(N100="základní",J100,0)</f>
        <v>0</v>
      </c>
      <c r="BF100" s="355">
        <f>IF(N100="snížená",J100,0)</f>
        <v>0</v>
      </c>
      <c r="BG100" s="355">
        <f>IF(N100="zákl. přenesená",J100,0)</f>
        <v>0</v>
      </c>
      <c r="BH100" s="355">
        <f>IF(N100="sníž. přenesená",J100,0)</f>
        <v>0</v>
      </c>
      <c r="BI100" s="355">
        <f>IF(N100="nulová",J100,0)</f>
        <v>0</v>
      </c>
      <c r="BJ100" s="264" t="s">
        <v>82</v>
      </c>
      <c r="BK100" s="355">
        <f>ROUND(I100*H100,2)</f>
        <v>0</v>
      </c>
      <c r="BL100" s="264" t="s">
        <v>257</v>
      </c>
      <c r="BM100" s="354" t="s">
        <v>863</v>
      </c>
    </row>
    <row r="101" spans="1:65" s="274" customFormat="1" x14ac:dyDescent="0.2">
      <c r="A101" s="271"/>
      <c r="B101" s="272"/>
      <c r="C101" s="408"/>
      <c r="D101" s="356" t="s">
        <v>146</v>
      </c>
      <c r="E101" s="271"/>
      <c r="F101" s="357" t="s">
        <v>864</v>
      </c>
      <c r="G101" s="271"/>
      <c r="H101" s="271"/>
      <c r="I101" s="136"/>
      <c r="J101" s="271"/>
      <c r="K101" s="271"/>
      <c r="L101" s="272"/>
      <c r="M101" s="358"/>
      <c r="N101" s="359"/>
      <c r="O101" s="351"/>
      <c r="P101" s="351"/>
      <c r="Q101" s="351"/>
      <c r="R101" s="351"/>
      <c r="S101" s="351"/>
      <c r="T101" s="360"/>
      <c r="U101" s="271"/>
      <c r="V101" s="271"/>
      <c r="W101" s="271"/>
      <c r="X101" s="271"/>
      <c r="Y101" s="271"/>
      <c r="Z101" s="271"/>
      <c r="AA101" s="271"/>
      <c r="AB101" s="271"/>
      <c r="AC101" s="271"/>
      <c r="AD101" s="271"/>
      <c r="AE101" s="271"/>
      <c r="AT101" s="264" t="s">
        <v>146</v>
      </c>
      <c r="AU101" s="264" t="s">
        <v>84</v>
      </c>
    </row>
    <row r="102" spans="1:65" s="361" customFormat="1" x14ac:dyDescent="0.2">
      <c r="B102" s="362"/>
      <c r="C102" s="421"/>
      <c r="D102" s="363" t="s">
        <v>148</v>
      </c>
      <c r="E102" s="364" t="s">
        <v>3</v>
      </c>
      <c r="F102" s="365" t="s">
        <v>865</v>
      </c>
      <c r="H102" s="364" t="s">
        <v>3</v>
      </c>
      <c r="I102" s="143"/>
      <c r="L102" s="362"/>
      <c r="M102" s="366"/>
      <c r="N102" s="367"/>
      <c r="O102" s="367"/>
      <c r="P102" s="367"/>
      <c r="Q102" s="367"/>
      <c r="R102" s="367"/>
      <c r="S102" s="367"/>
      <c r="T102" s="368"/>
      <c r="AT102" s="364" t="s">
        <v>148</v>
      </c>
      <c r="AU102" s="364" t="s">
        <v>84</v>
      </c>
      <c r="AV102" s="361" t="s">
        <v>82</v>
      </c>
      <c r="AW102" s="361" t="s">
        <v>36</v>
      </c>
      <c r="AX102" s="361" t="s">
        <v>74</v>
      </c>
      <c r="AY102" s="364" t="s">
        <v>136</v>
      </c>
    </row>
    <row r="103" spans="1:65" s="369" customFormat="1" x14ac:dyDescent="0.2">
      <c r="B103" s="370"/>
      <c r="C103" s="422"/>
      <c r="D103" s="363" t="s">
        <v>148</v>
      </c>
      <c r="E103" s="371" t="s">
        <v>3</v>
      </c>
      <c r="F103" s="372" t="s">
        <v>82</v>
      </c>
      <c r="H103" s="373">
        <v>1</v>
      </c>
      <c r="I103" s="151"/>
      <c r="L103" s="370"/>
      <c r="M103" s="374"/>
      <c r="N103" s="375"/>
      <c r="O103" s="375"/>
      <c r="P103" s="375"/>
      <c r="Q103" s="375"/>
      <c r="R103" s="375"/>
      <c r="S103" s="375"/>
      <c r="T103" s="376"/>
      <c r="AT103" s="371" t="s">
        <v>148</v>
      </c>
      <c r="AU103" s="371" t="s">
        <v>84</v>
      </c>
      <c r="AV103" s="369" t="s">
        <v>84</v>
      </c>
      <c r="AW103" s="369" t="s">
        <v>36</v>
      </c>
      <c r="AX103" s="369" t="s">
        <v>74</v>
      </c>
      <c r="AY103" s="371" t="s">
        <v>136</v>
      </c>
    </row>
    <row r="104" spans="1:65" s="377" customFormat="1" x14ac:dyDescent="0.2">
      <c r="B104" s="378"/>
      <c r="C104" s="423"/>
      <c r="D104" s="363" t="s">
        <v>148</v>
      </c>
      <c r="E104" s="379" t="s">
        <v>3</v>
      </c>
      <c r="F104" s="380" t="s">
        <v>152</v>
      </c>
      <c r="H104" s="381">
        <v>1</v>
      </c>
      <c r="I104" s="159"/>
      <c r="L104" s="378"/>
      <c r="M104" s="382"/>
      <c r="N104" s="383"/>
      <c r="O104" s="383"/>
      <c r="P104" s="383"/>
      <c r="Q104" s="383"/>
      <c r="R104" s="383"/>
      <c r="S104" s="383"/>
      <c r="T104" s="384"/>
      <c r="AT104" s="379" t="s">
        <v>148</v>
      </c>
      <c r="AU104" s="379" t="s">
        <v>84</v>
      </c>
      <c r="AV104" s="377" t="s">
        <v>144</v>
      </c>
      <c r="AW104" s="377" t="s">
        <v>36</v>
      </c>
      <c r="AX104" s="377" t="s">
        <v>82</v>
      </c>
      <c r="AY104" s="379" t="s">
        <v>136</v>
      </c>
    </row>
    <row r="105" spans="1:65" s="274" customFormat="1" ht="16.5" customHeight="1" x14ac:dyDescent="0.2">
      <c r="A105" s="271"/>
      <c r="B105" s="272"/>
      <c r="C105" s="424">
        <v>5</v>
      </c>
      <c r="D105" s="386" t="s">
        <v>408</v>
      </c>
      <c r="E105" s="387" t="s">
        <v>866</v>
      </c>
      <c r="F105" s="388" t="s">
        <v>867</v>
      </c>
      <c r="G105" s="389" t="s">
        <v>346</v>
      </c>
      <c r="H105" s="390">
        <v>1</v>
      </c>
      <c r="I105" s="169"/>
      <c r="J105" s="391">
        <f>ROUND(I105*H105,2)</f>
        <v>0</v>
      </c>
      <c r="K105" s="388" t="s">
        <v>308</v>
      </c>
      <c r="L105" s="392"/>
      <c r="M105" s="393" t="s">
        <v>3</v>
      </c>
      <c r="N105" s="394" t="s">
        <v>45</v>
      </c>
      <c r="O105" s="351"/>
      <c r="P105" s="352">
        <f>O105*H105</f>
        <v>0</v>
      </c>
      <c r="Q105" s="352">
        <v>0</v>
      </c>
      <c r="R105" s="352">
        <f>Q105*H105</f>
        <v>0</v>
      </c>
      <c r="S105" s="352">
        <v>0</v>
      </c>
      <c r="T105" s="353">
        <f>S105*H105</f>
        <v>0</v>
      </c>
      <c r="U105" s="271"/>
      <c r="V105" s="271"/>
      <c r="W105" s="271"/>
      <c r="X105" s="271"/>
      <c r="Y105" s="271"/>
      <c r="Z105" s="271"/>
      <c r="AA105" s="271"/>
      <c r="AB105" s="271"/>
      <c r="AC105" s="271"/>
      <c r="AD105" s="271"/>
      <c r="AE105" s="271"/>
      <c r="AR105" s="354" t="s">
        <v>363</v>
      </c>
      <c r="AT105" s="354" t="s">
        <v>408</v>
      </c>
      <c r="AU105" s="354" t="s">
        <v>84</v>
      </c>
      <c r="AY105" s="264" t="s">
        <v>136</v>
      </c>
      <c r="BE105" s="355">
        <f>IF(N105="základní",J105,0)</f>
        <v>0</v>
      </c>
      <c r="BF105" s="355">
        <f>IF(N105="snížená",J105,0)</f>
        <v>0</v>
      </c>
      <c r="BG105" s="355">
        <f>IF(N105="zákl. přenesená",J105,0)</f>
        <v>0</v>
      </c>
      <c r="BH105" s="355">
        <f>IF(N105="sníž. přenesená",J105,0)</f>
        <v>0</v>
      </c>
      <c r="BI105" s="355">
        <f>IF(N105="nulová",J105,0)</f>
        <v>0</v>
      </c>
      <c r="BJ105" s="264" t="s">
        <v>82</v>
      </c>
      <c r="BK105" s="355">
        <f>ROUND(I105*H105,2)</f>
        <v>0</v>
      </c>
      <c r="BL105" s="264" t="s">
        <v>257</v>
      </c>
      <c r="BM105" s="354" t="s">
        <v>868</v>
      </c>
    </row>
    <row r="106" spans="1:65" s="274" customFormat="1" ht="19.5" x14ac:dyDescent="0.2">
      <c r="A106" s="271"/>
      <c r="B106" s="272"/>
      <c r="C106" s="408"/>
      <c r="D106" s="363" t="s">
        <v>341</v>
      </c>
      <c r="E106" s="271"/>
      <c r="F106" s="385" t="s">
        <v>869</v>
      </c>
      <c r="G106" s="271"/>
      <c r="H106" s="271"/>
      <c r="I106" s="136"/>
      <c r="J106" s="271"/>
      <c r="K106" s="271"/>
      <c r="L106" s="272"/>
      <c r="M106" s="358"/>
      <c r="N106" s="359"/>
      <c r="O106" s="351"/>
      <c r="P106" s="351"/>
      <c r="Q106" s="351"/>
      <c r="R106" s="351"/>
      <c r="S106" s="351"/>
      <c r="T106" s="360"/>
      <c r="U106" s="271"/>
      <c r="V106" s="271"/>
      <c r="W106" s="271"/>
      <c r="X106" s="271"/>
      <c r="Y106" s="271"/>
      <c r="Z106" s="271"/>
      <c r="AA106" s="271"/>
      <c r="AB106" s="271"/>
      <c r="AC106" s="271"/>
      <c r="AD106" s="271"/>
      <c r="AE106" s="271"/>
      <c r="AT106" s="264" t="s">
        <v>341</v>
      </c>
      <c r="AU106" s="264" t="s">
        <v>84</v>
      </c>
    </row>
    <row r="107" spans="1:65" s="361" customFormat="1" x14ac:dyDescent="0.2">
      <c r="B107" s="362"/>
      <c r="C107" s="421"/>
      <c r="D107" s="363" t="s">
        <v>148</v>
      </c>
      <c r="E107" s="364" t="s">
        <v>3</v>
      </c>
      <c r="F107" s="365" t="s">
        <v>865</v>
      </c>
      <c r="H107" s="364" t="s">
        <v>3</v>
      </c>
      <c r="I107" s="143"/>
      <c r="L107" s="362"/>
      <c r="M107" s="366"/>
      <c r="N107" s="367"/>
      <c r="O107" s="367"/>
      <c r="P107" s="367"/>
      <c r="Q107" s="367"/>
      <c r="R107" s="367"/>
      <c r="S107" s="367"/>
      <c r="T107" s="368"/>
      <c r="AT107" s="364" t="s">
        <v>148</v>
      </c>
      <c r="AU107" s="364" t="s">
        <v>84</v>
      </c>
      <c r="AV107" s="361" t="s">
        <v>82</v>
      </c>
      <c r="AW107" s="361" t="s">
        <v>36</v>
      </c>
      <c r="AX107" s="361" t="s">
        <v>74</v>
      </c>
      <c r="AY107" s="364" t="s">
        <v>136</v>
      </c>
    </row>
    <row r="108" spans="1:65" s="369" customFormat="1" x14ac:dyDescent="0.2">
      <c r="B108" s="370"/>
      <c r="C108" s="422"/>
      <c r="D108" s="363" t="s">
        <v>148</v>
      </c>
      <c r="E108" s="371" t="s">
        <v>3</v>
      </c>
      <c r="F108" s="372" t="s">
        <v>82</v>
      </c>
      <c r="H108" s="373">
        <v>1</v>
      </c>
      <c r="I108" s="151"/>
      <c r="L108" s="370"/>
      <c r="M108" s="374"/>
      <c r="N108" s="375"/>
      <c r="O108" s="375"/>
      <c r="P108" s="375"/>
      <c r="Q108" s="375"/>
      <c r="R108" s="375"/>
      <c r="S108" s="375"/>
      <c r="T108" s="376"/>
      <c r="AT108" s="371" t="s">
        <v>148</v>
      </c>
      <c r="AU108" s="371" t="s">
        <v>84</v>
      </c>
      <c r="AV108" s="369" t="s">
        <v>84</v>
      </c>
      <c r="AW108" s="369" t="s">
        <v>36</v>
      </c>
      <c r="AX108" s="369" t="s">
        <v>74</v>
      </c>
      <c r="AY108" s="371" t="s">
        <v>136</v>
      </c>
    </row>
    <row r="109" spans="1:65" s="377" customFormat="1" x14ac:dyDescent="0.2">
      <c r="B109" s="378"/>
      <c r="C109" s="423"/>
      <c r="D109" s="363" t="s">
        <v>148</v>
      </c>
      <c r="E109" s="379" t="s">
        <v>3</v>
      </c>
      <c r="F109" s="380" t="s">
        <v>152</v>
      </c>
      <c r="H109" s="381">
        <v>1</v>
      </c>
      <c r="I109" s="159"/>
      <c r="L109" s="378"/>
      <c r="M109" s="382"/>
      <c r="N109" s="383"/>
      <c r="O109" s="383"/>
      <c r="P109" s="383"/>
      <c r="Q109" s="383"/>
      <c r="R109" s="383"/>
      <c r="S109" s="383"/>
      <c r="T109" s="384"/>
      <c r="AT109" s="379" t="s">
        <v>148</v>
      </c>
      <c r="AU109" s="379" t="s">
        <v>84</v>
      </c>
      <c r="AV109" s="377" t="s">
        <v>144</v>
      </c>
      <c r="AW109" s="377" t="s">
        <v>36</v>
      </c>
      <c r="AX109" s="377" t="s">
        <v>82</v>
      </c>
      <c r="AY109" s="379" t="s">
        <v>136</v>
      </c>
    </row>
    <row r="110" spans="1:65" s="274" customFormat="1" ht="16.5" customHeight="1" x14ac:dyDescent="0.2">
      <c r="A110" s="271"/>
      <c r="B110" s="272"/>
      <c r="C110" s="404">
        <v>6</v>
      </c>
      <c r="D110" s="343" t="s">
        <v>139</v>
      </c>
      <c r="E110" s="344" t="s">
        <v>870</v>
      </c>
      <c r="F110" s="345" t="s">
        <v>871</v>
      </c>
      <c r="G110" s="346" t="s">
        <v>338</v>
      </c>
      <c r="H110" s="347">
        <v>1</v>
      </c>
      <c r="I110" s="131"/>
      <c r="J110" s="348">
        <f>ROUND(I110*H110,2)</f>
        <v>0</v>
      </c>
      <c r="K110" s="345" t="s">
        <v>143</v>
      </c>
      <c r="L110" s="272"/>
      <c r="M110" s="349" t="s">
        <v>3</v>
      </c>
      <c r="N110" s="350" t="s">
        <v>45</v>
      </c>
      <c r="O110" s="351"/>
      <c r="P110" s="352">
        <f>O110*H110</f>
        <v>0</v>
      </c>
      <c r="Q110" s="352">
        <v>0</v>
      </c>
      <c r="R110" s="352">
        <f>Q110*H110</f>
        <v>0</v>
      </c>
      <c r="S110" s="352">
        <v>0</v>
      </c>
      <c r="T110" s="353">
        <f>S110*H110</f>
        <v>0</v>
      </c>
      <c r="U110" s="271"/>
      <c r="V110" s="271"/>
      <c r="W110" s="271"/>
      <c r="X110" s="271"/>
      <c r="Y110" s="271"/>
      <c r="Z110" s="271"/>
      <c r="AA110" s="271"/>
      <c r="AB110" s="271"/>
      <c r="AC110" s="271"/>
      <c r="AD110" s="271"/>
      <c r="AE110" s="271"/>
      <c r="AR110" s="354" t="s">
        <v>257</v>
      </c>
      <c r="AT110" s="354" t="s">
        <v>139</v>
      </c>
      <c r="AU110" s="354" t="s">
        <v>84</v>
      </c>
      <c r="AY110" s="264" t="s">
        <v>136</v>
      </c>
      <c r="BE110" s="355">
        <f>IF(N110="základní",J110,0)</f>
        <v>0</v>
      </c>
      <c r="BF110" s="355">
        <f>IF(N110="snížená",J110,0)</f>
        <v>0</v>
      </c>
      <c r="BG110" s="355">
        <f>IF(N110="zákl. přenesená",J110,0)</f>
        <v>0</v>
      </c>
      <c r="BH110" s="355">
        <f>IF(N110="sníž. přenesená",J110,0)</f>
        <v>0</v>
      </c>
      <c r="BI110" s="355">
        <f>IF(N110="nulová",J110,0)</f>
        <v>0</v>
      </c>
      <c r="BJ110" s="264" t="s">
        <v>82</v>
      </c>
      <c r="BK110" s="355">
        <f>ROUND(I110*H110,2)</f>
        <v>0</v>
      </c>
      <c r="BL110" s="264" t="s">
        <v>257</v>
      </c>
      <c r="BM110" s="354" t="s">
        <v>872</v>
      </c>
    </row>
    <row r="111" spans="1:65" s="274" customFormat="1" x14ac:dyDescent="0.2">
      <c r="A111" s="271"/>
      <c r="B111" s="272"/>
      <c r="C111" s="408"/>
      <c r="D111" s="356" t="s">
        <v>146</v>
      </c>
      <c r="E111" s="271"/>
      <c r="F111" s="357" t="s">
        <v>873</v>
      </c>
      <c r="G111" s="271"/>
      <c r="H111" s="271"/>
      <c r="I111" s="136"/>
      <c r="J111" s="271"/>
      <c r="K111" s="271"/>
      <c r="L111" s="272"/>
      <c r="M111" s="358"/>
      <c r="N111" s="359"/>
      <c r="O111" s="351"/>
      <c r="P111" s="351"/>
      <c r="Q111" s="351"/>
      <c r="R111" s="351"/>
      <c r="S111" s="351"/>
      <c r="T111" s="360"/>
      <c r="U111" s="271"/>
      <c r="V111" s="271"/>
      <c r="W111" s="271"/>
      <c r="X111" s="271"/>
      <c r="Y111" s="271"/>
      <c r="Z111" s="271"/>
      <c r="AA111" s="271"/>
      <c r="AB111" s="271"/>
      <c r="AC111" s="271"/>
      <c r="AD111" s="271"/>
      <c r="AE111" s="271"/>
      <c r="AT111" s="264" t="s">
        <v>146</v>
      </c>
      <c r="AU111" s="264" t="s">
        <v>84</v>
      </c>
    </row>
    <row r="112" spans="1:65" s="361" customFormat="1" x14ac:dyDescent="0.2">
      <c r="B112" s="362"/>
      <c r="C112" s="421"/>
      <c r="D112" s="363" t="s">
        <v>148</v>
      </c>
      <c r="E112" s="364" t="s">
        <v>3</v>
      </c>
      <c r="F112" s="365" t="s">
        <v>874</v>
      </c>
      <c r="H112" s="364" t="s">
        <v>3</v>
      </c>
      <c r="I112" s="143"/>
      <c r="L112" s="362"/>
      <c r="M112" s="366"/>
      <c r="N112" s="367"/>
      <c r="O112" s="367"/>
      <c r="P112" s="367"/>
      <c r="Q112" s="367"/>
      <c r="R112" s="367"/>
      <c r="S112" s="367"/>
      <c r="T112" s="368"/>
      <c r="AT112" s="364" t="s">
        <v>148</v>
      </c>
      <c r="AU112" s="364" t="s">
        <v>84</v>
      </c>
      <c r="AV112" s="361" t="s">
        <v>82</v>
      </c>
      <c r="AW112" s="361" t="s">
        <v>36</v>
      </c>
      <c r="AX112" s="361" t="s">
        <v>74</v>
      </c>
      <c r="AY112" s="364" t="s">
        <v>136</v>
      </c>
    </row>
    <row r="113" spans="1:65" s="369" customFormat="1" x14ac:dyDescent="0.2">
      <c r="B113" s="370"/>
      <c r="C113" s="422"/>
      <c r="D113" s="363" t="s">
        <v>148</v>
      </c>
      <c r="E113" s="371" t="s">
        <v>3</v>
      </c>
      <c r="F113" s="372" t="s">
        <v>82</v>
      </c>
      <c r="H113" s="373">
        <v>1</v>
      </c>
      <c r="I113" s="151"/>
      <c r="L113" s="370"/>
      <c r="M113" s="374"/>
      <c r="N113" s="375"/>
      <c r="O113" s="375"/>
      <c r="P113" s="375"/>
      <c r="Q113" s="375"/>
      <c r="R113" s="375"/>
      <c r="S113" s="375"/>
      <c r="T113" s="376"/>
      <c r="AT113" s="371" t="s">
        <v>148</v>
      </c>
      <c r="AU113" s="371" t="s">
        <v>84</v>
      </c>
      <c r="AV113" s="369" t="s">
        <v>84</v>
      </c>
      <c r="AW113" s="369" t="s">
        <v>36</v>
      </c>
      <c r="AX113" s="369" t="s">
        <v>74</v>
      </c>
      <c r="AY113" s="371" t="s">
        <v>136</v>
      </c>
    </row>
    <row r="114" spans="1:65" s="377" customFormat="1" x14ac:dyDescent="0.2">
      <c r="B114" s="378"/>
      <c r="C114" s="423"/>
      <c r="D114" s="363" t="s">
        <v>148</v>
      </c>
      <c r="E114" s="379" t="s">
        <v>3</v>
      </c>
      <c r="F114" s="380" t="s">
        <v>152</v>
      </c>
      <c r="H114" s="381">
        <v>1</v>
      </c>
      <c r="I114" s="159"/>
      <c r="L114" s="378"/>
      <c r="M114" s="382"/>
      <c r="N114" s="383"/>
      <c r="O114" s="383"/>
      <c r="P114" s="383"/>
      <c r="Q114" s="383"/>
      <c r="R114" s="383"/>
      <c r="S114" s="383"/>
      <c r="T114" s="384"/>
      <c r="AT114" s="379" t="s">
        <v>148</v>
      </c>
      <c r="AU114" s="379" t="s">
        <v>84</v>
      </c>
      <c r="AV114" s="377" t="s">
        <v>144</v>
      </c>
      <c r="AW114" s="377" t="s">
        <v>36</v>
      </c>
      <c r="AX114" s="377" t="s">
        <v>82</v>
      </c>
      <c r="AY114" s="379" t="s">
        <v>136</v>
      </c>
    </row>
    <row r="115" spans="1:65" s="274" customFormat="1" ht="24.2" customHeight="1" x14ac:dyDescent="0.2">
      <c r="A115" s="271"/>
      <c r="B115" s="272"/>
      <c r="C115" s="424">
        <v>7</v>
      </c>
      <c r="D115" s="386" t="s">
        <v>408</v>
      </c>
      <c r="E115" s="387" t="s">
        <v>875</v>
      </c>
      <c r="F115" s="388" t="s">
        <v>876</v>
      </c>
      <c r="G115" s="389" t="s">
        <v>346</v>
      </c>
      <c r="H115" s="390">
        <v>1</v>
      </c>
      <c r="I115" s="169"/>
      <c r="J115" s="391">
        <f>ROUND(I115*H115,2)</f>
        <v>0</v>
      </c>
      <c r="K115" s="388" t="s">
        <v>308</v>
      </c>
      <c r="L115" s="392"/>
      <c r="M115" s="393" t="s">
        <v>3</v>
      </c>
      <c r="N115" s="394" t="s">
        <v>45</v>
      </c>
      <c r="O115" s="351"/>
      <c r="P115" s="352">
        <f>O115*H115</f>
        <v>0</v>
      </c>
      <c r="Q115" s="352">
        <v>0</v>
      </c>
      <c r="R115" s="352">
        <f>Q115*H115</f>
        <v>0</v>
      </c>
      <c r="S115" s="352">
        <v>0</v>
      </c>
      <c r="T115" s="353">
        <f>S115*H115</f>
        <v>0</v>
      </c>
      <c r="U115" s="271"/>
      <c r="V115" s="271"/>
      <c r="W115" s="271"/>
      <c r="X115" s="271"/>
      <c r="Y115" s="271"/>
      <c r="Z115" s="271"/>
      <c r="AA115" s="271"/>
      <c r="AB115" s="271"/>
      <c r="AC115" s="271"/>
      <c r="AD115" s="271"/>
      <c r="AE115" s="271"/>
      <c r="AR115" s="354" t="s">
        <v>363</v>
      </c>
      <c r="AT115" s="354" t="s">
        <v>408</v>
      </c>
      <c r="AU115" s="354" t="s">
        <v>84</v>
      </c>
      <c r="AY115" s="264" t="s">
        <v>136</v>
      </c>
      <c r="BE115" s="355">
        <f>IF(N115="základní",J115,0)</f>
        <v>0</v>
      </c>
      <c r="BF115" s="355">
        <f>IF(N115="snížená",J115,0)</f>
        <v>0</v>
      </c>
      <c r="BG115" s="355">
        <f>IF(N115="zákl. přenesená",J115,0)</f>
        <v>0</v>
      </c>
      <c r="BH115" s="355">
        <f>IF(N115="sníž. přenesená",J115,0)</f>
        <v>0</v>
      </c>
      <c r="BI115" s="355">
        <f>IF(N115="nulová",J115,0)</f>
        <v>0</v>
      </c>
      <c r="BJ115" s="264" t="s">
        <v>82</v>
      </c>
      <c r="BK115" s="355">
        <f>ROUND(I115*H115,2)</f>
        <v>0</v>
      </c>
      <c r="BL115" s="264" t="s">
        <v>257</v>
      </c>
      <c r="BM115" s="354" t="s">
        <v>877</v>
      </c>
    </row>
    <row r="116" spans="1:65" s="361" customFormat="1" x14ac:dyDescent="0.2">
      <c r="B116" s="362"/>
      <c r="C116" s="421"/>
      <c r="D116" s="363" t="s">
        <v>148</v>
      </c>
      <c r="E116" s="364" t="s">
        <v>3</v>
      </c>
      <c r="F116" s="365" t="s">
        <v>878</v>
      </c>
      <c r="H116" s="364" t="s">
        <v>3</v>
      </c>
      <c r="I116" s="143"/>
      <c r="L116" s="362"/>
      <c r="M116" s="366"/>
      <c r="N116" s="367"/>
      <c r="O116" s="367"/>
      <c r="P116" s="367"/>
      <c r="Q116" s="367"/>
      <c r="R116" s="367"/>
      <c r="S116" s="367"/>
      <c r="T116" s="368"/>
      <c r="AT116" s="364" t="s">
        <v>148</v>
      </c>
      <c r="AU116" s="364" t="s">
        <v>84</v>
      </c>
      <c r="AV116" s="361" t="s">
        <v>82</v>
      </c>
      <c r="AW116" s="361" t="s">
        <v>36</v>
      </c>
      <c r="AX116" s="361" t="s">
        <v>74</v>
      </c>
      <c r="AY116" s="364" t="s">
        <v>136</v>
      </c>
    </row>
    <row r="117" spans="1:65" s="369" customFormat="1" x14ac:dyDescent="0.2">
      <c r="B117" s="370"/>
      <c r="C117" s="422"/>
      <c r="D117" s="363" t="s">
        <v>148</v>
      </c>
      <c r="E117" s="371" t="s">
        <v>3</v>
      </c>
      <c r="F117" s="372" t="s">
        <v>82</v>
      </c>
      <c r="H117" s="373">
        <v>1</v>
      </c>
      <c r="I117" s="151"/>
      <c r="L117" s="370"/>
      <c r="M117" s="374"/>
      <c r="N117" s="375"/>
      <c r="O117" s="375"/>
      <c r="P117" s="375"/>
      <c r="Q117" s="375"/>
      <c r="R117" s="375"/>
      <c r="S117" s="375"/>
      <c r="T117" s="376"/>
      <c r="AT117" s="371" t="s">
        <v>148</v>
      </c>
      <c r="AU117" s="371" t="s">
        <v>84</v>
      </c>
      <c r="AV117" s="369" t="s">
        <v>84</v>
      </c>
      <c r="AW117" s="369" t="s">
        <v>36</v>
      </c>
      <c r="AX117" s="369" t="s">
        <v>74</v>
      </c>
      <c r="AY117" s="371" t="s">
        <v>136</v>
      </c>
    </row>
    <row r="118" spans="1:65" s="377" customFormat="1" x14ac:dyDescent="0.2">
      <c r="B118" s="378"/>
      <c r="C118" s="423"/>
      <c r="D118" s="363" t="s">
        <v>148</v>
      </c>
      <c r="E118" s="379" t="s">
        <v>3</v>
      </c>
      <c r="F118" s="380" t="s">
        <v>152</v>
      </c>
      <c r="H118" s="381">
        <v>1</v>
      </c>
      <c r="I118" s="159"/>
      <c r="L118" s="378"/>
      <c r="M118" s="382"/>
      <c r="N118" s="383"/>
      <c r="O118" s="383"/>
      <c r="P118" s="383"/>
      <c r="Q118" s="383"/>
      <c r="R118" s="383"/>
      <c r="S118" s="383"/>
      <c r="T118" s="384"/>
      <c r="AT118" s="379" t="s">
        <v>148</v>
      </c>
      <c r="AU118" s="379" t="s">
        <v>84</v>
      </c>
      <c r="AV118" s="377" t="s">
        <v>144</v>
      </c>
      <c r="AW118" s="377" t="s">
        <v>36</v>
      </c>
      <c r="AX118" s="377" t="s">
        <v>82</v>
      </c>
      <c r="AY118" s="379" t="s">
        <v>136</v>
      </c>
    </row>
    <row r="119" spans="1:65" s="274" customFormat="1" ht="16.5" customHeight="1" x14ac:dyDescent="0.2">
      <c r="A119" s="271"/>
      <c r="B119" s="272"/>
      <c r="C119" s="404">
        <v>8</v>
      </c>
      <c r="D119" s="343" t="s">
        <v>139</v>
      </c>
      <c r="E119" s="344" t="s">
        <v>879</v>
      </c>
      <c r="F119" s="345" t="s">
        <v>880</v>
      </c>
      <c r="G119" s="346" t="s">
        <v>338</v>
      </c>
      <c r="H119" s="347">
        <v>1</v>
      </c>
      <c r="I119" s="131"/>
      <c r="J119" s="348">
        <f>ROUND(I119*H119,2)</f>
        <v>0</v>
      </c>
      <c r="K119" s="345" t="s">
        <v>143</v>
      </c>
      <c r="L119" s="272"/>
      <c r="M119" s="349" t="s">
        <v>3</v>
      </c>
      <c r="N119" s="350" t="s">
        <v>45</v>
      </c>
      <c r="O119" s="351"/>
      <c r="P119" s="352">
        <f>O119*H119</f>
        <v>0</v>
      </c>
      <c r="Q119" s="352">
        <v>1.4999999999999999E-4</v>
      </c>
      <c r="R119" s="352">
        <f>Q119*H119</f>
        <v>1.4999999999999999E-4</v>
      </c>
      <c r="S119" s="352">
        <v>0</v>
      </c>
      <c r="T119" s="353">
        <f>S119*H119</f>
        <v>0</v>
      </c>
      <c r="U119" s="271"/>
      <c r="V119" s="271"/>
      <c r="W119" s="271"/>
      <c r="X119" s="271"/>
      <c r="Y119" s="271"/>
      <c r="Z119" s="271"/>
      <c r="AA119" s="271"/>
      <c r="AB119" s="271"/>
      <c r="AC119" s="271"/>
      <c r="AD119" s="271"/>
      <c r="AE119" s="271"/>
      <c r="AR119" s="354" t="s">
        <v>257</v>
      </c>
      <c r="AT119" s="354" t="s">
        <v>139</v>
      </c>
      <c r="AU119" s="354" t="s">
        <v>84</v>
      </c>
      <c r="AY119" s="264" t="s">
        <v>136</v>
      </c>
      <c r="BE119" s="355">
        <f>IF(N119="základní",J119,0)</f>
        <v>0</v>
      </c>
      <c r="BF119" s="355">
        <f>IF(N119="snížená",J119,0)</f>
        <v>0</v>
      </c>
      <c r="BG119" s="355">
        <f>IF(N119="zákl. přenesená",J119,0)</f>
        <v>0</v>
      </c>
      <c r="BH119" s="355">
        <f>IF(N119="sníž. přenesená",J119,0)</f>
        <v>0</v>
      </c>
      <c r="BI119" s="355">
        <f>IF(N119="nulová",J119,0)</f>
        <v>0</v>
      </c>
      <c r="BJ119" s="264" t="s">
        <v>82</v>
      </c>
      <c r="BK119" s="355">
        <f>ROUND(I119*H119,2)</f>
        <v>0</v>
      </c>
      <c r="BL119" s="264" t="s">
        <v>257</v>
      </c>
      <c r="BM119" s="354" t="s">
        <v>881</v>
      </c>
    </row>
    <row r="120" spans="1:65" s="274" customFormat="1" x14ac:dyDescent="0.2">
      <c r="A120" s="271"/>
      <c r="B120" s="272"/>
      <c r="C120" s="408"/>
      <c r="D120" s="356" t="s">
        <v>146</v>
      </c>
      <c r="E120" s="271"/>
      <c r="F120" s="357" t="s">
        <v>882</v>
      </c>
      <c r="G120" s="271"/>
      <c r="H120" s="271"/>
      <c r="I120" s="136"/>
      <c r="J120" s="271"/>
      <c r="K120" s="271"/>
      <c r="L120" s="272"/>
      <c r="M120" s="358"/>
      <c r="N120" s="359"/>
      <c r="O120" s="351"/>
      <c r="P120" s="351"/>
      <c r="Q120" s="351"/>
      <c r="R120" s="351"/>
      <c r="S120" s="351"/>
      <c r="T120" s="360"/>
      <c r="U120" s="271"/>
      <c r="V120" s="271"/>
      <c r="W120" s="271"/>
      <c r="X120" s="271"/>
      <c r="Y120" s="271"/>
      <c r="Z120" s="271"/>
      <c r="AA120" s="271"/>
      <c r="AB120" s="271"/>
      <c r="AC120" s="271"/>
      <c r="AD120" s="271"/>
      <c r="AE120" s="271"/>
      <c r="AT120" s="264" t="s">
        <v>146</v>
      </c>
      <c r="AU120" s="264" t="s">
        <v>84</v>
      </c>
    </row>
    <row r="121" spans="1:65" s="361" customFormat="1" x14ac:dyDescent="0.2">
      <c r="B121" s="362"/>
      <c r="C121" s="421"/>
      <c r="D121" s="363" t="s">
        <v>148</v>
      </c>
      <c r="E121" s="364" t="s">
        <v>3</v>
      </c>
      <c r="F121" s="365" t="s">
        <v>883</v>
      </c>
      <c r="H121" s="364" t="s">
        <v>3</v>
      </c>
      <c r="I121" s="143"/>
      <c r="L121" s="362"/>
      <c r="M121" s="366"/>
      <c r="N121" s="367"/>
      <c r="O121" s="367"/>
      <c r="P121" s="367"/>
      <c r="Q121" s="367"/>
      <c r="R121" s="367"/>
      <c r="S121" s="367"/>
      <c r="T121" s="368"/>
      <c r="AT121" s="364" t="s">
        <v>148</v>
      </c>
      <c r="AU121" s="364" t="s">
        <v>84</v>
      </c>
      <c r="AV121" s="361" t="s">
        <v>82</v>
      </c>
      <c r="AW121" s="361" t="s">
        <v>36</v>
      </c>
      <c r="AX121" s="361" t="s">
        <v>74</v>
      </c>
      <c r="AY121" s="364" t="s">
        <v>136</v>
      </c>
    </row>
    <row r="122" spans="1:65" s="369" customFormat="1" x14ac:dyDescent="0.2">
      <c r="B122" s="370"/>
      <c r="C122" s="422"/>
      <c r="D122" s="363" t="s">
        <v>148</v>
      </c>
      <c r="E122" s="371" t="s">
        <v>3</v>
      </c>
      <c r="F122" s="372" t="s">
        <v>82</v>
      </c>
      <c r="H122" s="373">
        <v>1</v>
      </c>
      <c r="I122" s="151"/>
      <c r="L122" s="370"/>
      <c r="M122" s="374"/>
      <c r="N122" s="375"/>
      <c r="O122" s="375"/>
      <c r="P122" s="375"/>
      <c r="Q122" s="375"/>
      <c r="R122" s="375"/>
      <c r="S122" s="375"/>
      <c r="T122" s="376"/>
      <c r="AT122" s="371" t="s">
        <v>148</v>
      </c>
      <c r="AU122" s="371" t="s">
        <v>84</v>
      </c>
      <c r="AV122" s="369" t="s">
        <v>84</v>
      </c>
      <c r="AW122" s="369" t="s">
        <v>36</v>
      </c>
      <c r="AX122" s="369" t="s">
        <v>74</v>
      </c>
      <c r="AY122" s="371" t="s">
        <v>136</v>
      </c>
    </row>
    <row r="123" spans="1:65" s="377" customFormat="1" x14ac:dyDescent="0.2">
      <c r="B123" s="378"/>
      <c r="C123" s="423"/>
      <c r="D123" s="363" t="s">
        <v>148</v>
      </c>
      <c r="E123" s="379" t="s">
        <v>3</v>
      </c>
      <c r="F123" s="380" t="s">
        <v>152</v>
      </c>
      <c r="H123" s="381">
        <v>1</v>
      </c>
      <c r="I123" s="159"/>
      <c r="L123" s="378"/>
      <c r="M123" s="382"/>
      <c r="N123" s="383"/>
      <c r="O123" s="383"/>
      <c r="P123" s="383"/>
      <c r="Q123" s="383"/>
      <c r="R123" s="383"/>
      <c r="S123" s="383"/>
      <c r="T123" s="384"/>
      <c r="AT123" s="379" t="s">
        <v>148</v>
      </c>
      <c r="AU123" s="379" t="s">
        <v>84</v>
      </c>
      <c r="AV123" s="377" t="s">
        <v>144</v>
      </c>
      <c r="AW123" s="377" t="s">
        <v>36</v>
      </c>
      <c r="AX123" s="377" t="s">
        <v>82</v>
      </c>
      <c r="AY123" s="379" t="s">
        <v>136</v>
      </c>
    </row>
    <row r="124" spans="1:65" s="274" customFormat="1" ht="16.5" customHeight="1" x14ac:dyDescent="0.2">
      <c r="A124" s="271"/>
      <c r="B124" s="272"/>
      <c r="C124" s="424">
        <v>9</v>
      </c>
      <c r="D124" s="386" t="s">
        <v>408</v>
      </c>
      <c r="E124" s="387" t="s">
        <v>883</v>
      </c>
      <c r="F124" s="388" t="s">
        <v>884</v>
      </c>
      <c r="G124" s="389" t="s">
        <v>346</v>
      </c>
      <c r="H124" s="390">
        <v>1</v>
      </c>
      <c r="I124" s="169"/>
      <c r="J124" s="391">
        <f>ROUND(I124*H124,2)</f>
        <v>0</v>
      </c>
      <c r="K124" s="388" t="s">
        <v>308</v>
      </c>
      <c r="L124" s="392"/>
      <c r="M124" s="393" t="s">
        <v>3</v>
      </c>
      <c r="N124" s="394" t="s">
        <v>45</v>
      </c>
      <c r="O124" s="351"/>
      <c r="P124" s="352">
        <f>O124*H124</f>
        <v>0</v>
      </c>
      <c r="Q124" s="352">
        <v>0</v>
      </c>
      <c r="R124" s="352">
        <f>Q124*H124</f>
        <v>0</v>
      </c>
      <c r="S124" s="352">
        <v>0</v>
      </c>
      <c r="T124" s="353">
        <f>S124*H124</f>
        <v>0</v>
      </c>
      <c r="U124" s="271"/>
      <c r="V124" s="271"/>
      <c r="W124" s="271"/>
      <c r="X124" s="271"/>
      <c r="Y124" s="271"/>
      <c r="Z124" s="271"/>
      <c r="AA124" s="271"/>
      <c r="AB124" s="271"/>
      <c r="AC124" s="271"/>
      <c r="AD124" s="271"/>
      <c r="AE124" s="271"/>
      <c r="AR124" s="354" t="s">
        <v>363</v>
      </c>
      <c r="AT124" s="354" t="s">
        <v>408</v>
      </c>
      <c r="AU124" s="354" t="s">
        <v>84</v>
      </c>
      <c r="AY124" s="264" t="s">
        <v>136</v>
      </c>
      <c r="BE124" s="355">
        <f>IF(N124="základní",J124,0)</f>
        <v>0</v>
      </c>
      <c r="BF124" s="355">
        <f>IF(N124="snížená",J124,0)</f>
        <v>0</v>
      </c>
      <c r="BG124" s="355">
        <f>IF(N124="zákl. přenesená",J124,0)</f>
        <v>0</v>
      </c>
      <c r="BH124" s="355">
        <f>IF(N124="sníž. přenesená",J124,0)</f>
        <v>0</v>
      </c>
      <c r="BI124" s="355">
        <f>IF(N124="nulová",J124,0)</f>
        <v>0</v>
      </c>
      <c r="BJ124" s="264" t="s">
        <v>82</v>
      </c>
      <c r="BK124" s="355">
        <f>ROUND(I124*H124,2)</f>
        <v>0</v>
      </c>
      <c r="BL124" s="264" t="s">
        <v>257</v>
      </c>
      <c r="BM124" s="354" t="s">
        <v>885</v>
      </c>
    </row>
    <row r="125" spans="1:65" s="361" customFormat="1" x14ac:dyDescent="0.2">
      <c r="B125" s="362"/>
      <c r="C125" s="421"/>
      <c r="D125" s="363" t="s">
        <v>148</v>
      </c>
      <c r="E125" s="364" t="s">
        <v>3</v>
      </c>
      <c r="F125" s="365" t="s">
        <v>857</v>
      </c>
      <c r="H125" s="364" t="s">
        <v>3</v>
      </c>
      <c r="I125" s="143"/>
      <c r="L125" s="362"/>
      <c r="M125" s="366"/>
      <c r="N125" s="367"/>
      <c r="O125" s="367"/>
      <c r="P125" s="367"/>
      <c r="Q125" s="367"/>
      <c r="R125" s="367"/>
      <c r="S125" s="367"/>
      <c r="T125" s="368"/>
      <c r="AT125" s="364" t="s">
        <v>148</v>
      </c>
      <c r="AU125" s="364" t="s">
        <v>84</v>
      </c>
      <c r="AV125" s="361" t="s">
        <v>82</v>
      </c>
      <c r="AW125" s="361" t="s">
        <v>36</v>
      </c>
      <c r="AX125" s="361" t="s">
        <v>74</v>
      </c>
      <c r="AY125" s="364" t="s">
        <v>136</v>
      </c>
    </row>
    <row r="126" spans="1:65" s="369" customFormat="1" x14ac:dyDescent="0.2">
      <c r="B126" s="370"/>
      <c r="C126" s="422"/>
      <c r="D126" s="363" t="s">
        <v>148</v>
      </c>
      <c r="E126" s="371" t="s">
        <v>3</v>
      </c>
      <c r="F126" s="372" t="s">
        <v>82</v>
      </c>
      <c r="H126" s="373">
        <v>1</v>
      </c>
      <c r="I126" s="151"/>
      <c r="L126" s="370"/>
      <c r="M126" s="374"/>
      <c r="N126" s="375"/>
      <c r="O126" s="375"/>
      <c r="P126" s="375"/>
      <c r="Q126" s="375"/>
      <c r="R126" s="375"/>
      <c r="S126" s="375"/>
      <c r="T126" s="376"/>
      <c r="AT126" s="371" t="s">
        <v>148</v>
      </c>
      <c r="AU126" s="371" t="s">
        <v>84</v>
      </c>
      <c r="AV126" s="369" t="s">
        <v>84</v>
      </c>
      <c r="AW126" s="369" t="s">
        <v>36</v>
      </c>
      <c r="AX126" s="369" t="s">
        <v>74</v>
      </c>
      <c r="AY126" s="371" t="s">
        <v>136</v>
      </c>
    </row>
    <row r="127" spans="1:65" s="377" customFormat="1" x14ac:dyDescent="0.2">
      <c r="B127" s="378"/>
      <c r="C127" s="423"/>
      <c r="D127" s="363" t="s">
        <v>148</v>
      </c>
      <c r="E127" s="379" t="s">
        <v>3</v>
      </c>
      <c r="F127" s="380" t="s">
        <v>152</v>
      </c>
      <c r="H127" s="381">
        <v>1</v>
      </c>
      <c r="I127" s="159"/>
      <c r="L127" s="378"/>
      <c r="M127" s="382"/>
      <c r="N127" s="383"/>
      <c r="O127" s="383"/>
      <c r="P127" s="383"/>
      <c r="Q127" s="383"/>
      <c r="R127" s="383"/>
      <c r="S127" s="383"/>
      <c r="T127" s="384"/>
      <c r="AT127" s="379" t="s">
        <v>148</v>
      </c>
      <c r="AU127" s="379" t="s">
        <v>84</v>
      </c>
      <c r="AV127" s="377" t="s">
        <v>144</v>
      </c>
      <c r="AW127" s="377" t="s">
        <v>36</v>
      </c>
      <c r="AX127" s="377" t="s">
        <v>82</v>
      </c>
      <c r="AY127" s="379" t="s">
        <v>136</v>
      </c>
    </row>
    <row r="128" spans="1:65" s="274" customFormat="1" ht="24.2" customHeight="1" x14ac:dyDescent="0.2">
      <c r="A128" s="271"/>
      <c r="B128" s="272"/>
      <c r="C128" s="404">
        <v>10</v>
      </c>
      <c r="D128" s="343" t="s">
        <v>139</v>
      </c>
      <c r="E128" s="344" t="s">
        <v>886</v>
      </c>
      <c r="F128" s="345" t="s">
        <v>887</v>
      </c>
      <c r="G128" s="346" t="s">
        <v>274</v>
      </c>
      <c r="H128" s="347">
        <v>0.02</v>
      </c>
      <c r="I128" s="131"/>
      <c r="J128" s="348">
        <f>ROUND(I128*H128,2)</f>
        <v>0</v>
      </c>
      <c r="K128" s="345" t="s">
        <v>143</v>
      </c>
      <c r="L128" s="272"/>
      <c r="M128" s="349" t="s">
        <v>3</v>
      </c>
      <c r="N128" s="350" t="s">
        <v>45</v>
      </c>
      <c r="O128" s="351"/>
      <c r="P128" s="352">
        <f>O128*H128</f>
        <v>0</v>
      </c>
      <c r="Q128" s="352">
        <v>0</v>
      </c>
      <c r="R128" s="352">
        <f>Q128*H128</f>
        <v>0</v>
      </c>
      <c r="S128" s="352">
        <v>0</v>
      </c>
      <c r="T128" s="353">
        <f>S128*H128</f>
        <v>0</v>
      </c>
      <c r="U128" s="271"/>
      <c r="V128" s="271"/>
      <c r="W128" s="271"/>
      <c r="X128" s="271"/>
      <c r="Y128" s="271"/>
      <c r="Z128" s="271"/>
      <c r="AA128" s="271"/>
      <c r="AB128" s="271"/>
      <c r="AC128" s="271"/>
      <c r="AD128" s="271"/>
      <c r="AE128" s="271"/>
      <c r="AR128" s="354" t="s">
        <v>257</v>
      </c>
      <c r="AT128" s="354" t="s">
        <v>139</v>
      </c>
      <c r="AU128" s="354" t="s">
        <v>84</v>
      </c>
      <c r="AY128" s="264" t="s">
        <v>136</v>
      </c>
      <c r="BE128" s="355">
        <f>IF(N128="základní",J128,0)</f>
        <v>0</v>
      </c>
      <c r="BF128" s="355">
        <f>IF(N128="snížená",J128,0)</f>
        <v>0</v>
      </c>
      <c r="BG128" s="355">
        <f>IF(N128="zákl. přenesená",J128,0)</f>
        <v>0</v>
      </c>
      <c r="BH128" s="355">
        <f>IF(N128="sníž. přenesená",J128,0)</f>
        <v>0</v>
      </c>
      <c r="BI128" s="355">
        <f>IF(N128="nulová",J128,0)</f>
        <v>0</v>
      </c>
      <c r="BJ128" s="264" t="s">
        <v>82</v>
      </c>
      <c r="BK128" s="355">
        <f>ROUND(I128*H128,2)</f>
        <v>0</v>
      </c>
      <c r="BL128" s="264" t="s">
        <v>257</v>
      </c>
      <c r="BM128" s="354" t="s">
        <v>888</v>
      </c>
    </row>
    <row r="129" spans="1:65" s="274" customFormat="1" x14ac:dyDescent="0.2">
      <c r="A129" s="271"/>
      <c r="B129" s="272"/>
      <c r="C129" s="408"/>
      <c r="D129" s="356" t="s">
        <v>146</v>
      </c>
      <c r="E129" s="271"/>
      <c r="F129" s="357" t="s">
        <v>889</v>
      </c>
      <c r="G129" s="271"/>
      <c r="H129" s="271"/>
      <c r="I129" s="136"/>
      <c r="J129" s="271"/>
      <c r="K129" s="271"/>
      <c r="L129" s="272"/>
      <c r="M129" s="358"/>
      <c r="N129" s="359"/>
      <c r="O129" s="351"/>
      <c r="P129" s="351"/>
      <c r="Q129" s="351"/>
      <c r="R129" s="351"/>
      <c r="S129" s="351"/>
      <c r="T129" s="360"/>
      <c r="U129" s="271"/>
      <c r="V129" s="271"/>
      <c r="W129" s="271"/>
      <c r="X129" s="271"/>
      <c r="Y129" s="271"/>
      <c r="Z129" s="271"/>
      <c r="AA129" s="271"/>
      <c r="AB129" s="271"/>
      <c r="AC129" s="271"/>
      <c r="AD129" s="271"/>
      <c r="AE129" s="271"/>
      <c r="AT129" s="264" t="s">
        <v>146</v>
      </c>
      <c r="AU129" s="264" t="s">
        <v>84</v>
      </c>
    </row>
    <row r="130" spans="1:65" s="330" customFormat="1" ht="22.9" customHeight="1" x14ac:dyDescent="0.2">
      <c r="B130" s="331"/>
      <c r="C130" s="420"/>
      <c r="D130" s="332" t="s">
        <v>73</v>
      </c>
      <c r="E130" s="341" t="s">
        <v>890</v>
      </c>
      <c r="F130" s="341" t="s">
        <v>891</v>
      </c>
      <c r="I130" s="122"/>
      <c r="J130" s="342">
        <f>BK130</f>
        <v>0</v>
      </c>
      <c r="L130" s="331"/>
      <c r="M130" s="335"/>
      <c r="N130" s="336"/>
      <c r="O130" s="336"/>
      <c r="P130" s="337">
        <f>SUM(P131:P141)</f>
        <v>0</v>
      </c>
      <c r="Q130" s="336"/>
      <c r="R130" s="337">
        <f>SUM(R131:R141)</f>
        <v>1.6E-2</v>
      </c>
      <c r="S130" s="336"/>
      <c r="T130" s="338">
        <f>SUM(T131:T141)</f>
        <v>0</v>
      </c>
      <c r="AR130" s="332" t="s">
        <v>84</v>
      </c>
      <c r="AT130" s="339" t="s">
        <v>73</v>
      </c>
      <c r="AU130" s="339" t="s">
        <v>82</v>
      </c>
      <c r="AY130" s="332" t="s">
        <v>136</v>
      </c>
      <c r="BK130" s="340">
        <f>SUM(BK131:BK141)</f>
        <v>0</v>
      </c>
    </row>
    <row r="131" spans="1:65" s="274" customFormat="1" ht="21.75" customHeight="1" x14ac:dyDescent="0.2">
      <c r="A131" s="271"/>
      <c r="B131" s="272"/>
      <c r="C131" s="404">
        <v>11</v>
      </c>
      <c r="D131" s="343" t="s">
        <v>139</v>
      </c>
      <c r="E131" s="344" t="s">
        <v>892</v>
      </c>
      <c r="F131" s="345" t="s">
        <v>893</v>
      </c>
      <c r="G131" s="346" t="s">
        <v>315</v>
      </c>
      <c r="H131" s="347">
        <v>1</v>
      </c>
      <c r="I131" s="131"/>
      <c r="J131" s="348">
        <f>ROUND(I131*H131,2)</f>
        <v>0</v>
      </c>
      <c r="K131" s="345" t="s">
        <v>143</v>
      </c>
      <c r="L131" s="272"/>
      <c r="M131" s="349" t="s">
        <v>3</v>
      </c>
      <c r="N131" s="350" t="s">
        <v>45</v>
      </c>
      <c r="O131" s="351"/>
      <c r="P131" s="352">
        <f>O131*H131</f>
        <v>0</v>
      </c>
      <c r="Q131" s="352">
        <v>0</v>
      </c>
      <c r="R131" s="352">
        <f>Q131*H131</f>
        <v>0</v>
      </c>
      <c r="S131" s="352">
        <v>0</v>
      </c>
      <c r="T131" s="353">
        <f>S131*H131</f>
        <v>0</v>
      </c>
      <c r="U131" s="271"/>
      <c r="V131" s="271"/>
      <c r="W131" s="271"/>
      <c r="X131" s="271"/>
      <c r="Y131" s="271"/>
      <c r="Z131" s="271"/>
      <c r="AA131" s="271"/>
      <c r="AB131" s="271"/>
      <c r="AC131" s="271"/>
      <c r="AD131" s="271"/>
      <c r="AE131" s="271"/>
      <c r="AR131" s="354" t="s">
        <v>257</v>
      </c>
      <c r="AT131" s="354" t="s">
        <v>139</v>
      </c>
      <c r="AU131" s="354" t="s">
        <v>84</v>
      </c>
      <c r="AY131" s="264" t="s">
        <v>136</v>
      </c>
      <c r="BE131" s="355">
        <f>IF(N131="základní",J131,0)</f>
        <v>0</v>
      </c>
      <c r="BF131" s="355">
        <f>IF(N131="snížená",J131,0)</f>
        <v>0</v>
      </c>
      <c r="BG131" s="355">
        <f>IF(N131="zákl. přenesená",J131,0)</f>
        <v>0</v>
      </c>
      <c r="BH131" s="355">
        <f>IF(N131="sníž. přenesená",J131,0)</f>
        <v>0</v>
      </c>
      <c r="BI131" s="355">
        <f>IF(N131="nulová",J131,0)</f>
        <v>0</v>
      </c>
      <c r="BJ131" s="264" t="s">
        <v>82</v>
      </c>
      <c r="BK131" s="355">
        <f>ROUND(I131*H131,2)</f>
        <v>0</v>
      </c>
      <c r="BL131" s="264" t="s">
        <v>257</v>
      </c>
      <c r="BM131" s="354" t="s">
        <v>894</v>
      </c>
    </row>
    <row r="132" spans="1:65" s="274" customFormat="1" x14ac:dyDescent="0.2">
      <c r="A132" s="271"/>
      <c r="B132" s="272"/>
      <c r="C132" s="408"/>
      <c r="D132" s="356" t="s">
        <v>146</v>
      </c>
      <c r="E132" s="271"/>
      <c r="F132" s="357" t="s">
        <v>895</v>
      </c>
      <c r="G132" s="271"/>
      <c r="H132" s="271"/>
      <c r="I132" s="136"/>
      <c r="J132" s="271"/>
      <c r="K132" s="271"/>
      <c r="L132" s="272"/>
      <c r="M132" s="358"/>
      <c r="N132" s="359"/>
      <c r="O132" s="351"/>
      <c r="P132" s="351"/>
      <c r="Q132" s="351"/>
      <c r="R132" s="351"/>
      <c r="S132" s="351"/>
      <c r="T132" s="360"/>
      <c r="U132" s="271"/>
      <c r="V132" s="271"/>
      <c r="W132" s="271"/>
      <c r="X132" s="271"/>
      <c r="Y132" s="271"/>
      <c r="Z132" s="271"/>
      <c r="AA132" s="271"/>
      <c r="AB132" s="271"/>
      <c r="AC132" s="271"/>
      <c r="AD132" s="271"/>
      <c r="AE132" s="271"/>
      <c r="AT132" s="264" t="s">
        <v>146</v>
      </c>
      <c r="AU132" s="264" t="s">
        <v>84</v>
      </c>
    </row>
    <row r="133" spans="1:65" s="361" customFormat="1" x14ac:dyDescent="0.2">
      <c r="B133" s="362"/>
      <c r="C133" s="421"/>
      <c r="D133" s="363" t="s">
        <v>148</v>
      </c>
      <c r="E133" s="364" t="s">
        <v>3</v>
      </c>
      <c r="F133" s="365" t="s">
        <v>852</v>
      </c>
      <c r="H133" s="364" t="s">
        <v>3</v>
      </c>
      <c r="I133" s="143"/>
      <c r="L133" s="362"/>
      <c r="M133" s="366"/>
      <c r="N133" s="367"/>
      <c r="O133" s="367"/>
      <c r="P133" s="367"/>
      <c r="Q133" s="367"/>
      <c r="R133" s="367"/>
      <c r="S133" s="367"/>
      <c r="T133" s="368"/>
      <c r="AT133" s="364" t="s">
        <v>148</v>
      </c>
      <c r="AU133" s="364" t="s">
        <v>84</v>
      </c>
      <c r="AV133" s="361" t="s">
        <v>82</v>
      </c>
      <c r="AW133" s="361" t="s">
        <v>36</v>
      </c>
      <c r="AX133" s="361" t="s">
        <v>74</v>
      </c>
      <c r="AY133" s="364" t="s">
        <v>136</v>
      </c>
    </row>
    <row r="134" spans="1:65" s="369" customFormat="1" x14ac:dyDescent="0.2">
      <c r="B134" s="370"/>
      <c r="C134" s="422"/>
      <c r="D134" s="363" t="s">
        <v>148</v>
      </c>
      <c r="E134" s="371" t="s">
        <v>3</v>
      </c>
      <c r="F134" s="372" t="s">
        <v>82</v>
      </c>
      <c r="H134" s="373">
        <v>1</v>
      </c>
      <c r="I134" s="151"/>
      <c r="L134" s="370"/>
      <c r="M134" s="374"/>
      <c r="N134" s="375"/>
      <c r="O134" s="375"/>
      <c r="P134" s="375"/>
      <c r="Q134" s="375"/>
      <c r="R134" s="375"/>
      <c r="S134" s="375"/>
      <c r="T134" s="376"/>
      <c r="AT134" s="371" t="s">
        <v>148</v>
      </c>
      <c r="AU134" s="371" t="s">
        <v>84</v>
      </c>
      <c r="AV134" s="369" t="s">
        <v>84</v>
      </c>
      <c r="AW134" s="369" t="s">
        <v>36</v>
      </c>
      <c r="AX134" s="369" t="s">
        <v>74</v>
      </c>
      <c r="AY134" s="371" t="s">
        <v>136</v>
      </c>
    </row>
    <row r="135" spans="1:65" s="377" customFormat="1" x14ac:dyDescent="0.2">
      <c r="B135" s="378"/>
      <c r="C135" s="423"/>
      <c r="D135" s="363" t="s">
        <v>148</v>
      </c>
      <c r="E135" s="379" t="s">
        <v>3</v>
      </c>
      <c r="F135" s="380" t="s">
        <v>152</v>
      </c>
      <c r="H135" s="381">
        <v>1</v>
      </c>
      <c r="I135" s="159"/>
      <c r="L135" s="378"/>
      <c r="M135" s="382"/>
      <c r="N135" s="383"/>
      <c r="O135" s="383"/>
      <c r="P135" s="383"/>
      <c r="Q135" s="383"/>
      <c r="R135" s="383"/>
      <c r="S135" s="383"/>
      <c r="T135" s="384"/>
      <c r="AT135" s="379" t="s">
        <v>148</v>
      </c>
      <c r="AU135" s="379" t="s">
        <v>84</v>
      </c>
      <c r="AV135" s="377" t="s">
        <v>144</v>
      </c>
      <c r="AW135" s="377" t="s">
        <v>36</v>
      </c>
      <c r="AX135" s="377" t="s">
        <v>82</v>
      </c>
      <c r="AY135" s="379" t="s">
        <v>136</v>
      </c>
    </row>
    <row r="136" spans="1:65" s="274" customFormat="1" ht="21.75" customHeight="1" x14ac:dyDescent="0.2">
      <c r="A136" s="271"/>
      <c r="B136" s="272"/>
      <c r="C136" s="424">
        <v>12</v>
      </c>
      <c r="D136" s="386" t="s">
        <v>408</v>
      </c>
      <c r="E136" s="387" t="s">
        <v>896</v>
      </c>
      <c r="F136" s="388" t="s">
        <v>897</v>
      </c>
      <c r="G136" s="389" t="s">
        <v>338</v>
      </c>
      <c r="H136" s="390">
        <v>1</v>
      </c>
      <c r="I136" s="169"/>
      <c r="J136" s="391">
        <f>ROUND(I136*H136,2)</f>
        <v>0</v>
      </c>
      <c r="K136" s="388" t="s">
        <v>143</v>
      </c>
      <c r="L136" s="392"/>
      <c r="M136" s="393" t="s">
        <v>3</v>
      </c>
      <c r="N136" s="394" t="s">
        <v>45</v>
      </c>
      <c r="O136" s="351"/>
      <c r="P136" s="352">
        <f>O136*H136</f>
        <v>0</v>
      </c>
      <c r="Q136" s="352">
        <v>1.6E-2</v>
      </c>
      <c r="R136" s="352">
        <f>Q136*H136</f>
        <v>1.6E-2</v>
      </c>
      <c r="S136" s="352">
        <v>0</v>
      </c>
      <c r="T136" s="353">
        <f>S136*H136</f>
        <v>0</v>
      </c>
      <c r="U136" s="271"/>
      <c r="V136" s="271"/>
      <c r="W136" s="271"/>
      <c r="X136" s="271"/>
      <c r="Y136" s="271"/>
      <c r="Z136" s="271"/>
      <c r="AA136" s="271"/>
      <c r="AB136" s="271"/>
      <c r="AC136" s="271"/>
      <c r="AD136" s="271"/>
      <c r="AE136" s="271"/>
      <c r="AR136" s="354" t="s">
        <v>363</v>
      </c>
      <c r="AT136" s="354" t="s">
        <v>408</v>
      </c>
      <c r="AU136" s="354" t="s">
        <v>84</v>
      </c>
      <c r="AY136" s="264" t="s">
        <v>136</v>
      </c>
      <c r="BE136" s="355">
        <f>IF(N136="základní",J136,0)</f>
        <v>0</v>
      </c>
      <c r="BF136" s="355">
        <f>IF(N136="snížená",J136,0)</f>
        <v>0</v>
      </c>
      <c r="BG136" s="355">
        <f>IF(N136="zákl. přenesená",J136,0)</f>
        <v>0</v>
      </c>
      <c r="BH136" s="355">
        <f>IF(N136="sníž. přenesená",J136,0)</f>
        <v>0</v>
      </c>
      <c r="BI136" s="355">
        <f>IF(N136="nulová",J136,0)</f>
        <v>0</v>
      </c>
      <c r="BJ136" s="264" t="s">
        <v>82</v>
      </c>
      <c r="BK136" s="355">
        <f>ROUND(I136*H136,2)</f>
        <v>0</v>
      </c>
      <c r="BL136" s="264" t="s">
        <v>257</v>
      </c>
      <c r="BM136" s="354" t="s">
        <v>898</v>
      </c>
    </row>
    <row r="137" spans="1:65" s="361" customFormat="1" x14ac:dyDescent="0.2">
      <c r="B137" s="362"/>
      <c r="C137" s="421"/>
      <c r="D137" s="363" t="s">
        <v>148</v>
      </c>
      <c r="E137" s="364" t="s">
        <v>3</v>
      </c>
      <c r="F137" s="365" t="s">
        <v>852</v>
      </c>
      <c r="H137" s="364" t="s">
        <v>3</v>
      </c>
      <c r="I137" s="143"/>
      <c r="L137" s="362"/>
      <c r="M137" s="366"/>
      <c r="N137" s="367"/>
      <c r="O137" s="367"/>
      <c r="P137" s="367"/>
      <c r="Q137" s="367"/>
      <c r="R137" s="367"/>
      <c r="S137" s="367"/>
      <c r="T137" s="368"/>
      <c r="AT137" s="364" t="s">
        <v>148</v>
      </c>
      <c r="AU137" s="364" t="s">
        <v>84</v>
      </c>
      <c r="AV137" s="361" t="s">
        <v>82</v>
      </c>
      <c r="AW137" s="361" t="s">
        <v>36</v>
      </c>
      <c r="AX137" s="361" t="s">
        <v>74</v>
      </c>
      <c r="AY137" s="364" t="s">
        <v>136</v>
      </c>
    </row>
    <row r="138" spans="1:65" s="369" customFormat="1" x14ac:dyDescent="0.2">
      <c r="B138" s="370"/>
      <c r="C138" s="422"/>
      <c r="D138" s="363" t="s">
        <v>148</v>
      </c>
      <c r="E138" s="371" t="s">
        <v>3</v>
      </c>
      <c r="F138" s="372" t="s">
        <v>82</v>
      </c>
      <c r="H138" s="373">
        <v>1</v>
      </c>
      <c r="I138" s="151"/>
      <c r="L138" s="370"/>
      <c r="M138" s="374"/>
      <c r="N138" s="375"/>
      <c r="O138" s="375"/>
      <c r="P138" s="375"/>
      <c r="Q138" s="375"/>
      <c r="R138" s="375"/>
      <c r="S138" s="375"/>
      <c r="T138" s="376"/>
      <c r="AT138" s="371" t="s">
        <v>148</v>
      </c>
      <c r="AU138" s="371" t="s">
        <v>84</v>
      </c>
      <c r="AV138" s="369" t="s">
        <v>84</v>
      </c>
      <c r="AW138" s="369" t="s">
        <v>36</v>
      </c>
      <c r="AX138" s="369" t="s">
        <v>74</v>
      </c>
      <c r="AY138" s="371" t="s">
        <v>136</v>
      </c>
    </row>
    <row r="139" spans="1:65" s="377" customFormat="1" x14ac:dyDescent="0.2">
      <c r="B139" s="378"/>
      <c r="C139" s="423"/>
      <c r="D139" s="363" t="s">
        <v>148</v>
      </c>
      <c r="E139" s="379" t="s">
        <v>3</v>
      </c>
      <c r="F139" s="380" t="s">
        <v>152</v>
      </c>
      <c r="H139" s="381">
        <v>1</v>
      </c>
      <c r="I139" s="159"/>
      <c r="L139" s="378"/>
      <c r="M139" s="382"/>
      <c r="N139" s="383"/>
      <c r="O139" s="383"/>
      <c r="P139" s="383"/>
      <c r="Q139" s="383"/>
      <c r="R139" s="383"/>
      <c r="S139" s="383"/>
      <c r="T139" s="384"/>
      <c r="AT139" s="379" t="s">
        <v>148</v>
      </c>
      <c r="AU139" s="379" t="s">
        <v>84</v>
      </c>
      <c r="AV139" s="377" t="s">
        <v>144</v>
      </c>
      <c r="AW139" s="377" t="s">
        <v>36</v>
      </c>
      <c r="AX139" s="377" t="s">
        <v>82</v>
      </c>
      <c r="AY139" s="379" t="s">
        <v>136</v>
      </c>
    </row>
    <row r="140" spans="1:65" s="274" customFormat="1" ht="24.2" customHeight="1" x14ac:dyDescent="0.2">
      <c r="A140" s="271"/>
      <c r="B140" s="272"/>
      <c r="C140" s="404">
        <v>13</v>
      </c>
      <c r="D140" s="343" t="s">
        <v>139</v>
      </c>
      <c r="E140" s="344" t="s">
        <v>899</v>
      </c>
      <c r="F140" s="345" t="s">
        <v>900</v>
      </c>
      <c r="G140" s="346" t="s">
        <v>274</v>
      </c>
      <c r="H140" s="347">
        <v>1.6E-2</v>
      </c>
      <c r="I140" s="131"/>
      <c r="J140" s="348">
        <f>ROUND(I140*H140,2)</f>
        <v>0</v>
      </c>
      <c r="K140" s="345" t="s">
        <v>143</v>
      </c>
      <c r="L140" s="272"/>
      <c r="M140" s="349" t="s">
        <v>3</v>
      </c>
      <c r="N140" s="350" t="s">
        <v>45</v>
      </c>
      <c r="O140" s="351"/>
      <c r="P140" s="352">
        <f>O140*H140</f>
        <v>0</v>
      </c>
      <c r="Q140" s="352">
        <v>0</v>
      </c>
      <c r="R140" s="352">
        <f>Q140*H140</f>
        <v>0</v>
      </c>
      <c r="S140" s="352">
        <v>0</v>
      </c>
      <c r="T140" s="353">
        <f>S140*H140</f>
        <v>0</v>
      </c>
      <c r="U140" s="271"/>
      <c r="V140" s="271"/>
      <c r="W140" s="271"/>
      <c r="X140" s="271"/>
      <c r="Y140" s="271"/>
      <c r="Z140" s="271"/>
      <c r="AA140" s="271"/>
      <c r="AB140" s="271"/>
      <c r="AC140" s="271"/>
      <c r="AD140" s="271"/>
      <c r="AE140" s="271"/>
      <c r="AR140" s="354" t="s">
        <v>257</v>
      </c>
      <c r="AT140" s="354" t="s">
        <v>139</v>
      </c>
      <c r="AU140" s="354" t="s">
        <v>84</v>
      </c>
      <c r="AY140" s="264" t="s">
        <v>136</v>
      </c>
      <c r="BE140" s="355">
        <f>IF(N140="základní",J140,0)</f>
        <v>0</v>
      </c>
      <c r="BF140" s="355">
        <f>IF(N140="snížená",J140,0)</f>
        <v>0</v>
      </c>
      <c r="BG140" s="355">
        <f>IF(N140="zákl. přenesená",J140,0)</f>
        <v>0</v>
      </c>
      <c r="BH140" s="355">
        <f>IF(N140="sníž. přenesená",J140,0)</f>
        <v>0</v>
      </c>
      <c r="BI140" s="355">
        <f>IF(N140="nulová",J140,0)</f>
        <v>0</v>
      </c>
      <c r="BJ140" s="264" t="s">
        <v>82</v>
      </c>
      <c r="BK140" s="355">
        <f>ROUND(I140*H140,2)</f>
        <v>0</v>
      </c>
      <c r="BL140" s="264" t="s">
        <v>257</v>
      </c>
      <c r="BM140" s="354" t="s">
        <v>901</v>
      </c>
    </row>
    <row r="141" spans="1:65" s="274" customFormat="1" x14ac:dyDescent="0.2">
      <c r="A141" s="271"/>
      <c r="B141" s="272"/>
      <c r="C141" s="408"/>
      <c r="D141" s="356" t="s">
        <v>146</v>
      </c>
      <c r="E141" s="271"/>
      <c r="F141" s="357" t="s">
        <v>902</v>
      </c>
      <c r="G141" s="271"/>
      <c r="H141" s="271"/>
      <c r="I141" s="136"/>
      <c r="J141" s="271"/>
      <c r="K141" s="271"/>
      <c r="L141" s="272"/>
      <c r="M141" s="358"/>
      <c r="N141" s="359"/>
      <c r="O141" s="351"/>
      <c r="P141" s="351"/>
      <c r="Q141" s="351"/>
      <c r="R141" s="351"/>
      <c r="S141" s="351"/>
      <c r="T141" s="360"/>
      <c r="U141" s="271"/>
      <c r="V141" s="271"/>
      <c r="W141" s="271"/>
      <c r="X141" s="271"/>
      <c r="Y141" s="271"/>
      <c r="Z141" s="271"/>
      <c r="AA141" s="271"/>
      <c r="AB141" s="271"/>
      <c r="AC141" s="271"/>
      <c r="AD141" s="271"/>
      <c r="AE141" s="271"/>
      <c r="AT141" s="264" t="s">
        <v>146</v>
      </c>
      <c r="AU141" s="264" t="s">
        <v>84</v>
      </c>
    </row>
    <row r="142" spans="1:65" s="274" customFormat="1" ht="6.95" customHeight="1" x14ac:dyDescent="0.2">
      <c r="A142" s="271"/>
      <c r="B142" s="295"/>
      <c r="C142" s="410"/>
      <c r="D142" s="296"/>
      <c r="E142" s="296"/>
      <c r="F142" s="296"/>
      <c r="G142" s="296"/>
      <c r="H142" s="296"/>
      <c r="I142" s="296"/>
      <c r="J142" s="296"/>
      <c r="K142" s="296"/>
      <c r="L142" s="272"/>
      <c r="M142" s="271"/>
      <c r="O142" s="271"/>
      <c r="P142" s="271"/>
      <c r="Q142" s="271"/>
      <c r="R142" s="271"/>
      <c r="S142" s="271"/>
      <c r="T142" s="271"/>
      <c r="U142" s="271"/>
      <c r="V142" s="271"/>
      <c r="W142" s="271"/>
      <c r="X142" s="271"/>
      <c r="Y142" s="271"/>
      <c r="Z142" s="271"/>
      <c r="AA142" s="271"/>
      <c r="AB142" s="271"/>
      <c r="AC142" s="271"/>
      <c r="AD142" s="271"/>
      <c r="AE142" s="271"/>
    </row>
  </sheetData>
  <sheetProtection algorithmName="SHA-512" hashValue="2KoJbrhORQd0gZ+NtxANw4KGH7sgd9+rMQpmqGyhXJpkEGgGE6w0oQI0tfHjh8fVMIXJkOZ4Tc0vL4aQHVjMmQ==" saltValue="kbLIXmKAQXEwVqiOV5s1bA==" spinCount="100000" sheet="1" objects="1" scenarios="1"/>
  <autoFilter ref="C81:K141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hyperlinks>
    <hyperlink ref="F86" r:id="rId1"/>
    <hyperlink ref="F92" r:id="rId2"/>
    <hyperlink ref="F101" r:id="rId3"/>
    <hyperlink ref="F111" r:id="rId4"/>
    <hyperlink ref="F120" r:id="rId5"/>
    <hyperlink ref="F129" r:id="rId6"/>
    <hyperlink ref="F132" r:id="rId7"/>
    <hyperlink ref="F141" r:id="rId8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92"/>
  <sheetViews>
    <sheetView showGridLines="0" topLeftCell="A68" workbookViewId="0">
      <selection activeCell="I82" sqref="I82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461" t="s">
        <v>6</v>
      </c>
      <c r="M2" s="462"/>
      <c r="N2" s="462"/>
      <c r="O2" s="462"/>
      <c r="P2" s="462"/>
      <c r="Q2" s="462"/>
      <c r="R2" s="462"/>
      <c r="S2" s="462"/>
      <c r="T2" s="462"/>
      <c r="U2" s="462"/>
      <c r="V2" s="462"/>
      <c r="AT2" s="18" t="s">
        <v>90</v>
      </c>
    </row>
    <row r="3" spans="1:46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84</v>
      </c>
    </row>
    <row r="4" spans="1:46" s="1" customFormat="1" ht="24.95" customHeight="1" x14ac:dyDescent="0.2">
      <c r="B4" s="21"/>
      <c r="D4" s="22" t="s">
        <v>97</v>
      </c>
      <c r="L4" s="21"/>
      <c r="M4" s="87" t="s">
        <v>11</v>
      </c>
      <c r="AT4" s="18" t="s">
        <v>4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28" t="s">
        <v>17</v>
      </c>
      <c r="L6" s="21"/>
    </row>
    <row r="7" spans="1:46" s="1" customFormat="1" ht="16.5" customHeight="1" x14ac:dyDescent="0.2">
      <c r="B7" s="21"/>
      <c r="E7" s="485" t="str">
        <f>'Rekapitulace stavby'!K6</f>
        <v>Turistické informační centrum v Opavě - rekonstrukce interiéru</v>
      </c>
      <c r="F7" s="486"/>
      <c r="G7" s="486"/>
      <c r="H7" s="486"/>
      <c r="L7" s="21"/>
    </row>
    <row r="8" spans="1:46" s="2" customFormat="1" ht="12" customHeight="1" x14ac:dyDescent="0.2">
      <c r="A8" s="31"/>
      <c r="B8" s="32"/>
      <c r="C8" s="31"/>
      <c r="D8" s="28" t="s">
        <v>98</v>
      </c>
      <c r="E8" s="31"/>
      <c r="F8" s="31"/>
      <c r="G8" s="31"/>
      <c r="H8" s="31"/>
      <c r="I8" s="31"/>
      <c r="J8" s="31"/>
      <c r="K8" s="31"/>
      <c r="L8" s="8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 x14ac:dyDescent="0.2">
      <c r="A9" s="31"/>
      <c r="B9" s="32"/>
      <c r="C9" s="31"/>
      <c r="D9" s="31"/>
      <c r="E9" s="455" t="s">
        <v>904</v>
      </c>
      <c r="F9" s="484"/>
      <c r="G9" s="484"/>
      <c r="H9" s="484"/>
      <c r="I9" s="31"/>
      <c r="J9" s="31"/>
      <c r="K9" s="31"/>
      <c r="L9" s="8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x14ac:dyDescent="0.2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8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 x14ac:dyDescent="0.2">
      <c r="A11" s="31"/>
      <c r="B11" s="32"/>
      <c r="C11" s="31"/>
      <c r="D11" s="28" t="s">
        <v>19</v>
      </c>
      <c r="E11" s="31"/>
      <c r="F11" s="26" t="s">
        <v>3</v>
      </c>
      <c r="G11" s="31"/>
      <c r="H11" s="31"/>
      <c r="I11" s="28" t="s">
        <v>20</v>
      </c>
      <c r="J11" s="26" t="s">
        <v>3</v>
      </c>
      <c r="K11" s="31"/>
      <c r="L11" s="8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 x14ac:dyDescent="0.2">
      <c r="A12" s="31"/>
      <c r="B12" s="32"/>
      <c r="C12" s="31"/>
      <c r="D12" s="28" t="s">
        <v>21</v>
      </c>
      <c r="E12" s="31"/>
      <c r="F12" s="26" t="s">
        <v>22</v>
      </c>
      <c r="G12" s="31"/>
      <c r="H12" s="31"/>
      <c r="I12" s="28" t="s">
        <v>23</v>
      </c>
      <c r="J12" s="49">
        <f>'Rekapitulace stavby'!AN8</f>
        <v>0</v>
      </c>
      <c r="K12" s="31"/>
      <c r="L12" s="8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 x14ac:dyDescent="0.2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8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 x14ac:dyDescent="0.2">
      <c r="A14" s="31"/>
      <c r="B14" s="32"/>
      <c r="C14" s="31"/>
      <c r="D14" s="28" t="s">
        <v>24</v>
      </c>
      <c r="E14" s="31"/>
      <c r="F14" s="31"/>
      <c r="G14" s="31"/>
      <c r="H14" s="31"/>
      <c r="I14" s="28" t="s">
        <v>25</v>
      </c>
      <c r="J14" s="26" t="s">
        <v>26</v>
      </c>
      <c r="K14" s="31"/>
      <c r="L14" s="8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 x14ac:dyDescent="0.2">
      <c r="A15" s="31"/>
      <c r="B15" s="32"/>
      <c r="C15" s="31"/>
      <c r="D15" s="31"/>
      <c r="E15" s="26" t="s">
        <v>27</v>
      </c>
      <c r="F15" s="31"/>
      <c r="G15" s="31"/>
      <c r="H15" s="31"/>
      <c r="I15" s="28" t="s">
        <v>28</v>
      </c>
      <c r="J15" s="26" t="s">
        <v>29</v>
      </c>
      <c r="K15" s="31"/>
      <c r="L15" s="8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 x14ac:dyDescent="0.2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8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 x14ac:dyDescent="0.2">
      <c r="A17" s="31"/>
      <c r="B17" s="32"/>
      <c r="C17" s="31"/>
      <c r="D17" s="28" t="s">
        <v>30</v>
      </c>
      <c r="E17" s="31"/>
      <c r="F17" s="31"/>
      <c r="G17" s="31"/>
      <c r="H17" s="31"/>
      <c r="I17" s="28" t="s">
        <v>25</v>
      </c>
      <c r="J17" s="262" t="str">
        <f>'Rekapitulace stavby'!AN13</f>
        <v>Vyplň údaj</v>
      </c>
      <c r="K17" s="31"/>
      <c r="L17" s="8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 x14ac:dyDescent="0.2">
      <c r="A18" s="31"/>
      <c r="B18" s="32"/>
      <c r="C18" s="31"/>
      <c r="D18" s="31"/>
      <c r="E18" s="481" t="str">
        <f>'Rekapitulace stavby'!E14</f>
        <v>Vyplň údaj</v>
      </c>
      <c r="F18" s="482"/>
      <c r="G18" s="482"/>
      <c r="H18" s="482"/>
      <c r="I18" s="28" t="s">
        <v>28</v>
      </c>
      <c r="J18" s="262" t="str">
        <f>'Rekapitulace stavby'!AN14</f>
        <v>Vyplň údaj</v>
      </c>
      <c r="K18" s="31"/>
      <c r="L18" s="8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 x14ac:dyDescent="0.2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8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 x14ac:dyDescent="0.2">
      <c r="A20" s="31"/>
      <c r="B20" s="32"/>
      <c r="C20" s="31"/>
      <c r="D20" s="28" t="s">
        <v>32</v>
      </c>
      <c r="E20" s="31"/>
      <c r="F20" s="31"/>
      <c r="G20" s="31"/>
      <c r="H20" s="31"/>
      <c r="I20" s="28" t="s">
        <v>25</v>
      </c>
      <c r="J20" s="26" t="s">
        <v>33</v>
      </c>
      <c r="K20" s="31"/>
      <c r="L20" s="8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 x14ac:dyDescent="0.2">
      <c r="A21" s="31"/>
      <c r="B21" s="32"/>
      <c r="C21" s="31"/>
      <c r="D21" s="31"/>
      <c r="E21" s="26" t="s">
        <v>34</v>
      </c>
      <c r="F21" s="31"/>
      <c r="G21" s="31"/>
      <c r="H21" s="31"/>
      <c r="I21" s="28" t="s">
        <v>28</v>
      </c>
      <c r="J21" s="26" t="s">
        <v>35</v>
      </c>
      <c r="K21" s="31"/>
      <c r="L21" s="8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 x14ac:dyDescent="0.2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8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 x14ac:dyDescent="0.2">
      <c r="A23" s="31"/>
      <c r="B23" s="32"/>
      <c r="C23" s="31"/>
      <c r="D23" s="28" t="s">
        <v>37</v>
      </c>
      <c r="E23" s="31"/>
      <c r="F23" s="31"/>
      <c r="G23" s="31"/>
      <c r="H23" s="31"/>
      <c r="I23" s="28" t="s">
        <v>25</v>
      </c>
      <c r="J23" s="26" t="str">
        <f>IF('Rekapitulace stavby'!AN19="","",'Rekapitulace stavby'!AN19)</f>
        <v/>
      </c>
      <c r="K23" s="31"/>
      <c r="L23" s="8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 x14ac:dyDescent="0.2">
      <c r="A24" s="31"/>
      <c r="B24" s="32"/>
      <c r="C24" s="31"/>
      <c r="D24" s="31"/>
      <c r="E24" s="26" t="str">
        <f>IF('Rekapitulace stavby'!E20="","",'Rekapitulace stavby'!E20)</f>
        <v xml:space="preserve"> </v>
      </c>
      <c r="F24" s="31"/>
      <c r="G24" s="31"/>
      <c r="H24" s="31"/>
      <c r="I24" s="28" t="s">
        <v>28</v>
      </c>
      <c r="J24" s="26" t="str">
        <f>IF('Rekapitulace stavby'!AN20="","",'Rekapitulace stavby'!AN20)</f>
        <v/>
      </c>
      <c r="K24" s="31"/>
      <c r="L24" s="8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 x14ac:dyDescent="0.2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8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 x14ac:dyDescent="0.2">
      <c r="A26" s="31"/>
      <c r="B26" s="32"/>
      <c r="C26" s="31"/>
      <c r="D26" s="28" t="s">
        <v>38</v>
      </c>
      <c r="E26" s="31"/>
      <c r="F26" s="31"/>
      <c r="G26" s="31"/>
      <c r="H26" s="31"/>
      <c r="I26" s="31"/>
      <c r="J26" s="31"/>
      <c r="K26" s="31"/>
      <c r="L26" s="8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 x14ac:dyDescent="0.2">
      <c r="A27" s="89"/>
      <c r="B27" s="90"/>
      <c r="C27" s="89"/>
      <c r="D27" s="89"/>
      <c r="E27" s="474" t="s">
        <v>3</v>
      </c>
      <c r="F27" s="474"/>
      <c r="G27" s="474"/>
      <c r="H27" s="474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 x14ac:dyDescent="0.2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8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 x14ac:dyDescent="0.2">
      <c r="A29" s="31"/>
      <c r="B29" s="32"/>
      <c r="C29" s="31"/>
      <c r="D29" s="60"/>
      <c r="E29" s="60"/>
      <c r="F29" s="60"/>
      <c r="G29" s="60"/>
      <c r="H29" s="60"/>
      <c r="I29" s="60"/>
      <c r="J29" s="60"/>
      <c r="K29" s="60"/>
      <c r="L29" s="8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 x14ac:dyDescent="0.2">
      <c r="A30" s="31"/>
      <c r="B30" s="32"/>
      <c r="C30" s="31"/>
      <c r="D30" s="92" t="s">
        <v>40</v>
      </c>
      <c r="E30" s="31"/>
      <c r="F30" s="31"/>
      <c r="G30" s="31"/>
      <c r="H30" s="31"/>
      <c r="I30" s="31"/>
      <c r="J30" s="65">
        <f>ROUND(J80, 2)</f>
        <v>0</v>
      </c>
      <c r="K30" s="31"/>
      <c r="L30" s="8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 x14ac:dyDescent="0.2">
      <c r="A31" s="31"/>
      <c r="B31" s="32"/>
      <c r="C31" s="31"/>
      <c r="D31" s="60"/>
      <c r="E31" s="60"/>
      <c r="F31" s="60"/>
      <c r="G31" s="60"/>
      <c r="H31" s="60"/>
      <c r="I31" s="60"/>
      <c r="J31" s="60"/>
      <c r="K31" s="60"/>
      <c r="L31" s="8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 x14ac:dyDescent="0.2">
      <c r="A32" s="31"/>
      <c r="B32" s="32"/>
      <c r="C32" s="31"/>
      <c r="D32" s="31"/>
      <c r="E32" s="31"/>
      <c r="F32" s="35" t="s">
        <v>42</v>
      </c>
      <c r="G32" s="31"/>
      <c r="H32" s="31"/>
      <c r="I32" s="35" t="s">
        <v>41</v>
      </c>
      <c r="J32" s="35" t="s">
        <v>43</v>
      </c>
      <c r="K32" s="31"/>
      <c r="L32" s="8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 x14ac:dyDescent="0.2">
      <c r="A33" s="31"/>
      <c r="B33" s="32"/>
      <c r="C33" s="31"/>
      <c r="D33" s="93" t="s">
        <v>44</v>
      </c>
      <c r="E33" s="28" t="s">
        <v>45</v>
      </c>
      <c r="F33" s="94">
        <f>ROUND((SUM(BE80:BE91)),  2)</f>
        <v>0</v>
      </c>
      <c r="G33" s="31"/>
      <c r="H33" s="31"/>
      <c r="I33" s="95">
        <v>0.21</v>
      </c>
      <c r="J33" s="94">
        <f>ROUND(((SUM(BE80:BE91))*I33),  2)</f>
        <v>0</v>
      </c>
      <c r="K33" s="31"/>
      <c r="L33" s="8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 x14ac:dyDescent="0.2">
      <c r="A34" s="31"/>
      <c r="B34" s="32"/>
      <c r="C34" s="31"/>
      <c r="D34" s="31"/>
      <c r="E34" s="28" t="s">
        <v>46</v>
      </c>
      <c r="F34" s="94">
        <f>ROUND((SUM(BF80:BF91)),  2)</f>
        <v>0</v>
      </c>
      <c r="G34" s="31"/>
      <c r="H34" s="31"/>
      <c r="I34" s="95">
        <v>0.15</v>
      </c>
      <c r="J34" s="94">
        <f>ROUND(((SUM(BF80:BF91))*I34),  2)</f>
        <v>0</v>
      </c>
      <c r="K34" s="31"/>
      <c r="L34" s="8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 x14ac:dyDescent="0.2">
      <c r="A35" s="31"/>
      <c r="B35" s="32"/>
      <c r="C35" s="31"/>
      <c r="D35" s="31"/>
      <c r="E35" s="28" t="s">
        <v>47</v>
      </c>
      <c r="F35" s="94">
        <f>ROUND((SUM(BG80:BG91)),  2)</f>
        <v>0</v>
      </c>
      <c r="G35" s="31"/>
      <c r="H35" s="31"/>
      <c r="I35" s="95">
        <v>0.21</v>
      </c>
      <c r="J35" s="94">
        <f>0</f>
        <v>0</v>
      </c>
      <c r="K35" s="31"/>
      <c r="L35" s="8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 x14ac:dyDescent="0.2">
      <c r="A36" s="31"/>
      <c r="B36" s="32"/>
      <c r="C36" s="31"/>
      <c r="D36" s="31"/>
      <c r="E36" s="28" t="s">
        <v>48</v>
      </c>
      <c r="F36" s="94">
        <f>ROUND((SUM(BH80:BH91)),  2)</f>
        <v>0</v>
      </c>
      <c r="G36" s="31"/>
      <c r="H36" s="31"/>
      <c r="I36" s="95">
        <v>0.15</v>
      </c>
      <c r="J36" s="94">
        <f>0</f>
        <v>0</v>
      </c>
      <c r="K36" s="31"/>
      <c r="L36" s="8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 x14ac:dyDescent="0.2">
      <c r="A37" s="31"/>
      <c r="B37" s="32"/>
      <c r="C37" s="31"/>
      <c r="D37" s="31"/>
      <c r="E37" s="28" t="s">
        <v>49</v>
      </c>
      <c r="F37" s="94">
        <f>ROUND((SUM(BI80:BI91)),  2)</f>
        <v>0</v>
      </c>
      <c r="G37" s="31"/>
      <c r="H37" s="31"/>
      <c r="I37" s="95">
        <v>0</v>
      </c>
      <c r="J37" s="94">
        <f>0</f>
        <v>0</v>
      </c>
      <c r="K37" s="31"/>
      <c r="L37" s="8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 x14ac:dyDescent="0.2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8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 x14ac:dyDescent="0.2">
      <c r="A39" s="31"/>
      <c r="B39" s="32"/>
      <c r="C39" s="96"/>
      <c r="D39" s="97" t="s">
        <v>50</v>
      </c>
      <c r="E39" s="54"/>
      <c r="F39" s="54"/>
      <c r="G39" s="98" t="s">
        <v>51</v>
      </c>
      <c r="H39" s="99" t="s">
        <v>52</v>
      </c>
      <c r="I39" s="54"/>
      <c r="J39" s="100">
        <f>SUM(J30:J37)</f>
        <v>0</v>
      </c>
      <c r="K39" s="101"/>
      <c r="L39" s="8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 x14ac:dyDescent="0.2">
      <c r="A40" s="31"/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8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4" spans="1:31" s="2" customFormat="1" ht="6.95" customHeight="1" x14ac:dyDescent="0.2">
      <c r="A44" s="31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88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</row>
    <row r="45" spans="1:31" s="2" customFormat="1" ht="24.95" customHeight="1" x14ac:dyDescent="0.2">
      <c r="A45" s="31"/>
      <c r="B45" s="32"/>
      <c r="C45" s="22" t="s">
        <v>100</v>
      </c>
      <c r="D45" s="31"/>
      <c r="E45" s="31"/>
      <c r="F45" s="31"/>
      <c r="G45" s="31"/>
      <c r="H45" s="31"/>
      <c r="I45" s="31"/>
      <c r="J45" s="31"/>
      <c r="K45" s="31"/>
      <c r="L45" s="88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</row>
    <row r="46" spans="1:31" s="2" customFormat="1" ht="6.95" customHeight="1" x14ac:dyDescent="0.2">
      <c r="A46" s="31"/>
      <c r="B46" s="32"/>
      <c r="C46" s="31"/>
      <c r="D46" s="31"/>
      <c r="E46" s="31"/>
      <c r="F46" s="31"/>
      <c r="G46" s="31"/>
      <c r="H46" s="31"/>
      <c r="I46" s="31"/>
      <c r="J46" s="31"/>
      <c r="K46" s="31"/>
      <c r="L46" s="88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</row>
    <row r="47" spans="1:31" s="2" customFormat="1" ht="12" customHeight="1" x14ac:dyDescent="0.2">
      <c r="A47" s="31"/>
      <c r="B47" s="32"/>
      <c r="C47" s="28" t="s">
        <v>17</v>
      </c>
      <c r="D47" s="31"/>
      <c r="E47" s="31"/>
      <c r="F47" s="31"/>
      <c r="G47" s="31"/>
      <c r="H47" s="31"/>
      <c r="I47" s="31"/>
      <c r="J47" s="31"/>
      <c r="K47" s="31"/>
      <c r="L47" s="88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</row>
    <row r="48" spans="1:31" s="2" customFormat="1" ht="16.5" customHeight="1" x14ac:dyDescent="0.2">
      <c r="A48" s="31"/>
      <c r="B48" s="32"/>
      <c r="C48" s="31"/>
      <c r="D48" s="31"/>
      <c r="E48" s="485" t="str">
        <f>E7</f>
        <v>Turistické informační centrum v Opavě - rekonstrukce interiéru</v>
      </c>
      <c r="F48" s="486"/>
      <c r="G48" s="486"/>
      <c r="H48" s="486"/>
      <c r="I48" s="31"/>
      <c r="J48" s="31"/>
      <c r="K48" s="31"/>
      <c r="L48" s="88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47" s="2" customFormat="1" ht="12" customHeight="1" x14ac:dyDescent="0.2">
      <c r="A49" s="31"/>
      <c r="B49" s="32"/>
      <c r="C49" s="28" t="s">
        <v>98</v>
      </c>
      <c r="D49" s="31"/>
      <c r="E49" s="31"/>
      <c r="F49" s="31"/>
      <c r="G49" s="31"/>
      <c r="H49" s="31"/>
      <c r="I49" s="31"/>
      <c r="J49" s="31"/>
      <c r="K49" s="31"/>
      <c r="L49" s="88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</row>
    <row r="50" spans="1:47" s="2" customFormat="1" ht="16.5" customHeight="1" x14ac:dyDescent="0.2">
      <c r="A50" s="31"/>
      <c r="B50" s="32"/>
      <c r="C50" s="31"/>
      <c r="D50" s="31"/>
      <c r="E50" s="455" t="str">
        <f>E9</f>
        <v>04 - Atypické vybavení</v>
      </c>
      <c r="F50" s="484"/>
      <c r="G50" s="484"/>
      <c r="H50" s="484"/>
      <c r="I50" s="31"/>
      <c r="J50" s="31"/>
      <c r="K50" s="31"/>
      <c r="L50" s="88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</row>
    <row r="51" spans="1:47" s="2" customFormat="1" ht="6.95" customHeight="1" x14ac:dyDescent="0.2">
      <c r="A51" s="31"/>
      <c r="B51" s="32"/>
      <c r="C51" s="31"/>
      <c r="D51" s="31"/>
      <c r="E51" s="31"/>
      <c r="F51" s="31"/>
      <c r="G51" s="31"/>
      <c r="H51" s="31"/>
      <c r="I51" s="31"/>
      <c r="J51" s="31"/>
      <c r="K51" s="31"/>
      <c r="L51" s="88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</row>
    <row r="52" spans="1:47" s="2" customFormat="1" ht="12" customHeight="1" x14ac:dyDescent="0.2">
      <c r="A52" s="31"/>
      <c r="B52" s="32"/>
      <c r="C52" s="28" t="s">
        <v>21</v>
      </c>
      <c r="D52" s="31"/>
      <c r="E52" s="31"/>
      <c r="F52" s="26" t="str">
        <f>F12</f>
        <v xml:space="preserve"> </v>
      </c>
      <c r="G52" s="31"/>
      <c r="H52" s="31"/>
      <c r="I52" s="28" t="s">
        <v>23</v>
      </c>
      <c r="J52" s="49">
        <f>IF(J12="","",J12)</f>
        <v>0</v>
      </c>
      <c r="K52" s="31"/>
      <c r="L52" s="88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</row>
    <row r="53" spans="1:47" s="2" customFormat="1" ht="6.95" customHeight="1" x14ac:dyDescent="0.2">
      <c r="A53" s="31"/>
      <c r="B53" s="32"/>
      <c r="C53" s="31"/>
      <c r="D53" s="31"/>
      <c r="E53" s="31"/>
      <c r="F53" s="31"/>
      <c r="G53" s="31"/>
      <c r="H53" s="31"/>
      <c r="I53" s="31"/>
      <c r="J53" s="31"/>
      <c r="K53" s="31"/>
      <c r="L53" s="88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</row>
    <row r="54" spans="1:47" s="2" customFormat="1" ht="40.15" customHeight="1" x14ac:dyDescent="0.2">
      <c r="A54" s="31"/>
      <c r="B54" s="32"/>
      <c r="C54" s="28" t="s">
        <v>24</v>
      </c>
      <c r="D54" s="31"/>
      <c r="E54" s="31"/>
      <c r="F54" s="26" t="str">
        <f>E15</f>
        <v>Statutární město Opava,Horní náměstí 382/69</v>
      </c>
      <c r="G54" s="31"/>
      <c r="H54" s="31"/>
      <c r="I54" s="28" t="s">
        <v>32</v>
      </c>
      <c r="J54" s="29" t="str">
        <f>E21</f>
        <v>nodum atelier,s.r.o.,Nádražní 49,739 91 Jablunkov</v>
      </c>
      <c r="K54" s="31"/>
      <c r="L54" s="88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</row>
    <row r="55" spans="1:47" s="2" customFormat="1" ht="15.2" customHeight="1" x14ac:dyDescent="0.2">
      <c r="A55" s="31"/>
      <c r="B55" s="32"/>
      <c r="C55" s="28" t="s">
        <v>30</v>
      </c>
      <c r="D55" s="31"/>
      <c r="E55" s="31"/>
      <c r="F55" s="26" t="str">
        <f>IF(E18="","",E18)</f>
        <v>Vyplň údaj</v>
      </c>
      <c r="G55" s="31"/>
      <c r="H55" s="31"/>
      <c r="I55" s="28" t="s">
        <v>37</v>
      </c>
      <c r="J55" s="29" t="str">
        <f>E24</f>
        <v xml:space="preserve"> </v>
      </c>
      <c r="K55" s="31"/>
      <c r="L55" s="88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</row>
    <row r="56" spans="1:47" s="2" customFormat="1" ht="10.35" customHeight="1" x14ac:dyDescent="0.2">
      <c r="A56" s="31"/>
      <c r="B56" s="32"/>
      <c r="C56" s="31"/>
      <c r="D56" s="31"/>
      <c r="E56" s="31"/>
      <c r="F56" s="31"/>
      <c r="G56" s="31"/>
      <c r="H56" s="31"/>
      <c r="I56" s="31"/>
      <c r="J56" s="31"/>
      <c r="K56" s="31"/>
      <c r="L56" s="88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</row>
    <row r="57" spans="1:47" s="2" customFormat="1" ht="29.25" customHeight="1" x14ac:dyDescent="0.2">
      <c r="A57" s="31"/>
      <c r="B57" s="32"/>
      <c r="C57" s="102" t="s">
        <v>101</v>
      </c>
      <c r="D57" s="96"/>
      <c r="E57" s="96"/>
      <c r="F57" s="96"/>
      <c r="G57" s="96"/>
      <c r="H57" s="96"/>
      <c r="I57" s="96"/>
      <c r="J57" s="103" t="s">
        <v>102</v>
      </c>
      <c r="K57" s="96"/>
      <c r="L57" s="88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</row>
    <row r="58" spans="1:47" s="2" customFormat="1" ht="10.35" customHeight="1" x14ac:dyDescent="0.2">
      <c r="A58" s="31"/>
      <c r="B58" s="32"/>
      <c r="C58" s="31"/>
      <c r="D58" s="31"/>
      <c r="E58" s="31"/>
      <c r="F58" s="31"/>
      <c r="G58" s="31"/>
      <c r="H58" s="31"/>
      <c r="I58" s="31"/>
      <c r="J58" s="31"/>
      <c r="K58" s="31"/>
      <c r="L58" s="88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</row>
    <row r="59" spans="1:47" s="2" customFormat="1" ht="22.9" customHeight="1" x14ac:dyDescent="0.2">
      <c r="A59" s="31"/>
      <c r="B59" s="32"/>
      <c r="C59" s="104" t="s">
        <v>72</v>
      </c>
      <c r="D59" s="31"/>
      <c r="E59" s="31"/>
      <c r="F59" s="31"/>
      <c r="G59" s="31"/>
      <c r="H59" s="31"/>
      <c r="I59" s="31"/>
      <c r="J59" s="65">
        <f>J80</f>
        <v>0</v>
      </c>
      <c r="K59" s="31"/>
      <c r="L59" s="88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U59" s="18" t="s">
        <v>103</v>
      </c>
    </row>
    <row r="60" spans="1:47" s="9" customFormat="1" ht="24.95" customHeight="1" x14ac:dyDescent="0.2">
      <c r="B60" s="105"/>
      <c r="D60" s="106" t="s">
        <v>905</v>
      </c>
      <c r="E60" s="107"/>
      <c r="F60" s="107"/>
      <c r="G60" s="107"/>
      <c r="H60" s="107"/>
      <c r="I60" s="107"/>
      <c r="J60" s="108">
        <f>J81</f>
        <v>0</v>
      </c>
      <c r="L60" s="105"/>
    </row>
    <row r="61" spans="1:47" s="2" customFormat="1" ht="21.75" customHeight="1" x14ac:dyDescent="0.2">
      <c r="A61" s="31"/>
      <c r="B61" s="32"/>
      <c r="C61" s="31"/>
      <c r="D61" s="31"/>
      <c r="E61" s="31"/>
      <c r="F61" s="31"/>
      <c r="G61" s="31"/>
      <c r="H61" s="31"/>
      <c r="I61" s="31"/>
      <c r="J61" s="31"/>
      <c r="K61" s="31"/>
      <c r="L61" s="8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47" s="2" customFormat="1" ht="6.95" customHeight="1" x14ac:dyDescent="0.2">
      <c r="A62" s="31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88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</row>
    <row r="66" spans="1:63" s="2" customFormat="1" ht="6.95" customHeight="1" x14ac:dyDescent="0.2">
      <c r="A66" s="31"/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88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</row>
    <row r="67" spans="1:63" s="2" customFormat="1" ht="24.95" customHeight="1" x14ac:dyDescent="0.2">
      <c r="A67" s="31"/>
      <c r="B67" s="32"/>
      <c r="C67" s="22" t="s">
        <v>121</v>
      </c>
      <c r="D67" s="31"/>
      <c r="E67" s="31"/>
      <c r="F67" s="31"/>
      <c r="G67" s="31"/>
      <c r="H67" s="31"/>
      <c r="I67" s="31"/>
      <c r="J67" s="31"/>
      <c r="K67" s="31"/>
      <c r="L67" s="88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</row>
    <row r="68" spans="1:63" s="2" customFormat="1" ht="6.95" customHeight="1" x14ac:dyDescent="0.2">
      <c r="A68" s="31"/>
      <c r="B68" s="32"/>
      <c r="C68" s="31"/>
      <c r="D68" s="31"/>
      <c r="E68" s="31"/>
      <c r="F68" s="31"/>
      <c r="G68" s="31"/>
      <c r="H68" s="31"/>
      <c r="I68" s="31"/>
      <c r="J68" s="31"/>
      <c r="K68" s="31"/>
      <c r="L68" s="88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</row>
    <row r="69" spans="1:63" s="2" customFormat="1" ht="12" customHeight="1" x14ac:dyDescent="0.2">
      <c r="A69" s="31"/>
      <c r="B69" s="32"/>
      <c r="C69" s="28" t="s">
        <v>17</v>
      </c>
      <c r="D69" s="31"/>
      <c r="E69" s="31"/>
      <c r="F69" s="31"/>
      <c r="G69" s="31"/>
      <c r="H69" s="31"/>
      <c r="I69" s="31"/>
      <c r="J69" s="31"/>
      <c r="K69" s="31"/>
      <c r="L69" s="88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</row>
    <row r="70" spans="1:63" s="2" customFormat="1" ht="16.5" customHeight="1" x14ac:dyDescent="0.2">
      <c r="A70" s="31"/>
      <c r="B70" s="32"/>
      <c r="C70" s="31"/>
      <c r="D70" s="31"/>
      <c r="E70" s="485" t="str">
        <f>E7</f>
        <v>Turistické informační centrum v Opavě - rekonstrukce interiéru</v>
      </c>
      <c r="F70" s="486"/>
      <c r="G70" s="486"/>
      <c r="H70" s="486"/>
      <c r="I70" s="31"/>
      <c r="J70" s="31"/>
      <c r="K70" s="31"/>
      <c r="L70" s="88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</row>
    <row r="71" spans="1:63" s="2" customFormat="1" ht="12" customHeight="1" x14ac:dyDescent="0.2">
      <c r="A71" s="31"/>
      <c r="B71" s="32"/>
      <c r="C71" s="28" t="s">
        <v>98</v>
      </c>
      <c r="D71" s="31"/>
      <c r="E71" s="31"/>
      <c r="F71" s="31"/>
      <c r="G71" s="31"/>
      <c r="H71" s="31"/>
      <c r="I71" s="31"/>
      <c r="J71" s="31"/>
      <c r="K71" s="31"/>
      <c r="L71" s="88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</row>
    <row r="72" spans="1:63" s="2" customFormat="1" ht="16.5" customHeight="1" x14ac:dyDescent="0.2">
      <c r="A72" s="31"/>
      <c r="B72" s="32"/>
      <c r="C72" s="31"/>
      <c r="D72" s="31"/>
      <c r="E72" s="455" t="str">
        <f>E9</f>
        <v>04 - Atypické vybavení</v>
      </c>
      <c r="F72" s="484"/>
      <c r="G72" s="484"/>
      <c r="H72" s="484"/>
      <c r="I72" s="31"/>
      <c r="J72" s="31"/>
      <c r="K72" s="31"/>
      <c r="L72" s="88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</row>
    <row r="73" spans="1:63" s="2" customFormat="1" ht="6.95" customHeight="1" x14ac:dyDescent="0.2">
      <c r="A73" s="31"/>
      <c r="B73" s="32"/>
      <c r="C73" s="31"/>
      <c r="D73" s="31"/>
      <c r="E73" s="31"/>
      <c r="F73" s="31"/>
      <c r="G73" s="31"/>
      <c r="H73" s="31"/>
      <c r="I73" s="31"/>
      <c r="J73" s="31"/>
      <c r="K73" s="31"/>
      <c r="L73" s="88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</row>
    <row r="74" spans="1:63" s="2" customFormat="1" ht="12" customHeight="1" x14ac:dyDescent="0.2">
      <c r="A74" s="31"/>
      <c r="B74" s="32"/>
      <c r="C74" s="28" t="s">
        <v>21</v>
      </c>
      <c r="D74" s="31"/>
      <c r="E74" s="31"/>
      <c r="F74" s="26" t="str">
        <f>F12</f>
        <v xml:space="preserve"> </v>
      </c>
      <c r="G74" s="31"/>
      <c r="H74" s="31"/>
      <c r="I74" s="28" t="s">
        <v>23</v>
      </c>
      <c r="J74" s="49">
        <f>IF(J12="","",J12)</f>
        <v>0</v>
      </c>
      <c r="K74" s="31"/>
      <c r="L74" s="88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</row>
    <row r="75" spans="1:63" s="2" customFormat="1" ht="6.95" customHeight="1" x14ac:dyDescent="0.2">
      <c r="A75" s="31"/>
      <c r="B75" s="32"/>
      <c r="C75" s="31"/>
      <c r="D75" s="31"/>
      <c r="E75" s="31"/>
      <c r="F75" s="31"/>
      <c r="G75" s="31"/>
      <c r="H75" s="31"/>
      <c r="I75" s="31"/>
      <c r="J75" s="31"/>
      <c r="K75" s="31"/>
      <c r="L75" s="88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</row>
    <row r="76" spans="1:63" s="2" customFormat="1" ht="40.15" customHeight="1" x14ac:dyDescent="0.2">
      <c r="A76" s="31"/>
      <c r="B76" s="32"/>
      <c r="C76" s="28" t="s">
        <v>24</v>
      </c>
      <c r="D76" s="31"/>
      <c r="E76" s="31"/>
      <c r="F76" s="26" t="str">
        <f>E15</f>
        <v>Statutární město Opava,Horní náměstí 382/69</v>
      </c>
      <c r="G76" s="31"/>
      <c r="H76" s="31"/>
      <c r="I76" s="28" t="s">
        <v>32</v>
      </c>
      <c r="J76" s="29" t="str">
        <f>E21</f>
        <v>nodum atelier,s.r.o.,Nádražní 49,739 91 Jablunkov</v>
      </c>
      <c r="K76" s="31"/>
      <c r="L76" s="8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63" s="2" customFormat="1" ht="15.2" customHeight="1" x14ac:dyDescent="0.2">
      <c r="A77" s="31"/>
      <c r="B77" s="32"/>
      <c r="C77" s="28" t="s">
        <v>30</v>
      </c>
      <c r="D77" s="31"/>
      <c r="E77" s="31"/>
      <c r="F77" s="26" t="str">
        <f>IF(E18="","",E18)</f>
        <v>Vyplň údaj</v>
      </c>
      <c r="G77" s="31"/>
      <c r="H77" s="31"/>
      <c r="I77" s="28" t="s">
        <v>37</v>
      </c>
      <c r="J77" s="29" t="str">
        <f>E24</f>
        <v xml:space="preserve"> </v>
      </c>
      <c r="K77" s="31"/>
      <c r="L77" s="8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63" s="2" customFormat="1" ht="10.35" customHeight="1" x14ac:dyDescent="0.2">
      <c r="A78" s="31"/>
      <c r="B78" s="32"/>
      <c r="C78" s="31"/>
      <c r="D78" s="31"/>
      <c r="E78" s="31"/>
      <c r="F78" s="31"/>
      <c r="G78" s="31"/>
      <c r="H78" s="31"/>
      <c r="I78" s="31"/>
      <c r="J78" s="31"/>
      <c r="K78" s="31"/>
      <c r="L78" s="88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</row>
    <row r="79" spans="1:63" s="10" customFormat="1" ht="29.25" customHeight="1" x14ac:dyDescent="0.2">
      <c r="A79" s="109"/>
      <c r="B79" s="110"/>
      <c r="C79" s="111" t="s">
        <v>122</v>
      </c>
      <c r="D79" s="112" t="s">
        <v>59</v>
      </c>
      <c r="E79" s="112" t="s">
        <v>55</v>
      </c>
      <c r="F79" s="112" t="s">
        <v>56</v>
      </c>
      <c r="G79" s="112" t="s">
        <v>123</v>
      </c>
      <c r="H79" s="112" t="s">
        <v>124</v>
      </c>
      <c r="I79" s="112" t="s">
        <v>125</v>
      </c>
      <c r="J79" s="112" t="s">
        <v>102</v>
      </c>
      <c r="K79" s="113" t="s">
        <v>126</v>
      </c>
      <c r="L79" s="114"/>
      <c r="M79" s="56" t="s">
        <v>3</v>
      </c>
      <c r="N79" s="57" t="s">
        <v>44</v>
      </c>
      <c r="O79" s="57" t="s">
        <v>127</v>
      </c>
      <c r="P79" s="57" t="s">
        <v>128</v>
      </c>
      <c r="Q79" s="57" t="s">
        <v>129</v>
      </c>
      <c r="R79" s="57" t="s">
        <v>130</v>
      </c>
      <c r="S79" s="57" t="s">
        <v>131</v>
      </c>
      <c r="T79" s="58" t="s">
        <v>132</v>
      </c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</row>
    <row r="80" spans="1:63" s="2" customFormat="1" ht="22.9" customHeight="1" x14ac:dyDescent="0.25">
      <c r="A80" s="31"/>
      <c r="B80" s="32"/>
      <c r="C80" s="63" t="s">
        <v>133</v>
      </c>
      <c r="D80" s="31"/>
      <c r="E80" s="31"/>
      <c r="F80" s="31"/>
      <c r="G80" s="31"/>
      <c r="H80" s="31"/>
      <c r="I80" s="31"/>
      <c r="J80" s="115">
        <f>BK80</f>
        <v>0</v>
      </c>
      <c r="K80" s="31"/>
      <c r="L80" s="32"/>
      <c r="M80" s="59"/>
      <c r="N80" s="50"/>
      <c r="O80" s="60"/>
      <c r="P80" s="116">
        <f>P81</f>
        <v>0</v>
      </c>
      <c r="Q80" s="60"/>
      <c r="R80" s="116">
        <f>R81</f>
        <v>0</v>
      </c>
      <c r="S80" s="60"/>
      <c r="T80" s="117">
        <f>T81</f>
        <v>0</v>
      </c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T80" s="18" t="s">
        <v>73</v>
      </c>
      <c r="AU80" s="18" t="s">
        <v>103</v>
      </c>
      <c r="BK80" s="118">
        <f>BK81</f>
        <v>0</v>
      </c>
    </row>
    <row r="81" spans="1:65" s="11" customFormat="1" ht="25.9" customHeight="1" x14ac:dyDescent="0.2">
      <c r="B81" s="119"/>
      <c r="D81" s="120" t="s">
        <v>73</v>
      </c>
      <c r="E81" s="121" t="s">
        <v>722</v>
      </c>
      <c r="F81" s="121" t="s">
        <v>906</v>
      </c>
      <c r="I81" s="122"/>
      <c r="J81" s="123">
        <f>BK81</f>
        <v>0</v>
      </c>
      <c r="L81" s="119"/>
      <c r="M81" s="124"/>
      <c r="N81" s="125"/>
      <c r="O81" s="125"/>
      <c r="P81" s="126">
        <f>SUM(P82:P91)</f>
        <v>0</v>
      </c>
      <c r="Q81" s="125"/>
      <c r="R81" s="126">
        <f>SUM(R82:R91)</f>
        <v>0</v>
      </c>
      <c r="S81" s="125"/>
      <c r="T81" s="127">
        <f>SUM(T82:T91)</f>
        <v>0</v>
      </c>
      <c r="AR81" s="120" t="s">
        <v>144</v>
      </c>
      <c r="AT81" s="128" t="s">
        <v>73</v>
      </c>
      <c r="AU81" s="128" t="s">
        <v>74</v>
      </c>
      <c r="AY81" s="120" t="s">
        <v>136</v>
      </c>
      <c r="BK81" s="129">
        <f>SUM(BK82:BK91)</f>
        <v>0</v>
      </c>
    </row>
    <row r="82" spans="1:65" s="2" customFormat="1" ht="16.5" customHeight="1" x14ac:dyDescent="0.2">
      <c r="A82" s="31"/>
      <c r="B82" s="130"/>
      <c r="C82" s="425">
        <v>1</v>
      </c>
      <c r="D82" s="164" t="s">
        <v>408</v>
      </c>
      <c r="E82" s="165" t="s">
        <v>909</v>
      </c>
      <c r="F82" s="166" t="s">
        <v>910</v>
      </c>
      <c r="G82" s="167" t="s">
        <v>346</v>
      </c>
      <c r="H82" s="168">
        <v>1</v>
      </c>
      <c r="I82" s="169"/>
      <c r="J82" s="170">
        <f>ROUND(I82*H82,2)</f>
        <v>0</v>
      </c>
      <c r="K82" s="166" t="s">
        <v>3</v>
      </c>
      <c r="L82" s="171"/>
      <c r="M82" s="172" t="s">
        <v>3</v>
      </c>
      <c r="N82" s="173" t="s">
        <v>45</v>
      </c>
      <c r="O82" s="52"/>
      <c r="P82" s="132">
        <f>O82*H82</f>
        <v>0</v>
      </c>
      <c r="Q82" s="132">
        <v>0</v>
      </c>
      <c r="R82" s="132">
        <f>Q82*H82</f>
        <v>0</v>
      </c>
      <c r="S82" s="132">
        <v>0</v>
      </c>
      <c r="T82" s="133">
        <f>S82*H82</f>
        <v>0</v>
      </c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R82" s="134" t="s">
        <v>727</v>
      </c>
      <c r="AT82" s="134" t="s">
        <v>408</v>
      </c>
      <c r="AU82" s="134" t="s">
        <v>82</v>
      </c>
      <c r="AY82" s="18" t="s">
        <v>136</v>
      </c>
      <c r="BE82" s="135">
        <f>IF(N82="základní",J82,0)</f>
        <v>0</v>
      </c>
      <c r="BF82" s="135">
        <f>IF(N82="snížená",J82,0)</f>
        <v>0</v>
      </c>
      <c r="BG82" s="135">
        <f>IF(N82="zákl. přenesená",J82,0)</f>
        <v>0</v>
      </c>
      <c r="BH82" s="135">
        <f>IF(N82="sníž. přenesená",J82,0)</f>
        <v>0</v>
      </c>
      <c r="BI82" s="135">
        <f>IF(N82="nulová",J82,0)</f>
        <v>0</v>
      </c>
      <c r="BJ82" s="18" t="s">
        <v>82</v>
      </c>
      <c r="BK82" s="135">
        <f>ROUND(I82*H82,2)</f>
        <v>0</v>
      </c>
      <c r="BL82" s="18" t="s">
        <v>727</v>
      </c>
      <c r="BM82" s="134" t="s">
        <v>911</v>
      </c>
    </row>
    <row r="83" spans="1:65" s="2" customFormat="1" ht="29.25" x14ac:dyDescent="0.2">
      <c r="A83" s="31"/>
      <c r="B83" s="32"/>
      <c r="C83" s="426"/>
      <c r="D83" s="140" t="s">
        <v>341</v>
      </c>
      <c r="E83" s="31"/>
      <c r="F83" s="163" t="s">
        <v>907</v>
      </c>
      <c r="G83" s="31"/>
      <c r="H83" s="31"/>
      <c r="I83" s="136"/>
      <c r="J83" s="31"/>
      <c r="K83" s="31"/>
      <c r="L83" s="32"/>
      <c r="M83" s="137"/>
      <c r="N83" s="138"/>
      <c r="O83" s="52"/>
      <c r="P83" s="52"/>
      <c r="Q83" s="52"/>
      <c r="R83" s="52"/>
      <c r="S83" s="52"/>
      <c r="T83" s="53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T83" s="18" t="s">
        <v>341</v>
      </c>
      <c r="AU83" s="18" t="s">
        <v>82</v>
      </c>
    </row>
    <row r="84" spans="1:65" s="12" customFormat="1" x14ac:dyDescent="0.2">
      <c r="B84" s="139"/>
      <c r="C84" s="427"/>
      <c r="D84" s="140" t="s">
        <v>148</v>
      </c>
      <c r="E84" s="141" t="s">
        <v>3</v>
      </c>
      <c r="F84" s="142" t="s">
        <v>908</v>
      </c>
      <c r="H84" s="141" t="s">
        <v>3</v>
      </c>
      <c r="I84" s="143"/>
      <c r="L84" s="139"/>
      <c r="M84" s="144"/>
      <c r="N84" s="145"/>
      <c r="O84" s="145"/>
      <c r="P84" s="145"/>
      <c r="Q84" s="145"/>
      <c r="R84" s="145"/>
      <c r="S84" s="145"/>
      <c r="T84" s="146"/>
      <c r="AT84" s="141" t="s">
        <v>148</v>
      </c>
      <c r="AU84" s="141" t="s">
        <v>82</v>
      </c>
      <c r="AV84" s="12" t="s">
        <v>82</v>
      </c>
      <c r="AW84" s="12" t="s">
        <v>36</v>
      </c>
      <c r="AX84" s="12" t="s">
        <v>74</v>
      </c>
      <c r="AY84" s="141" t="s">
        <v>136</v>
      </c>
    </row>
    <row r="85" spans="1:65" s="13" customFormat="1" x14ac:dyDescent="0.2">
      <c r="B85" s="147"/>
      <c r="C85" s="428"/>
      <c r="D85" s="140" t="s">
        <v>148</v>
      </c>
      <c r="E85" s="148" t="s">
        <v>3</v>
      </c>
      <c r="F85" s="149" t="s">
        <v>82</v>
      </c>
      <c r="H85" s="150">
        <v>1</v>
      </c>
      <c r="I85" s="151"/>
      <c r="L85" s="147"/>
      <c r="M85" s="152"/>
      <c r="N85" s="153"/>
      <c r="O85" s="153"/>
      <c r="P85" s="153"/>
      <c r="Q85" s="153"/>
      <c r="R85" s="153"/>
      <c r="S85" s="153"/>
      <c r="T85" s="154"/>
      <c r="AT85" s="148" t="s">
        <v>148</v>
      </c>
      <c r="AU85" s="148" t="s">
        <v>82</v>
      </c>
      <c r="AV85" s="13" t="s">
        <v>84</v>
      </c>
      <c r="AW85" s="13" t="s">
        <v>36</v>
      </c>
      <c r="AX85" s="13" t="s">
        <v>74</v>
      </c>
      <c r="AY85" s="148" t="s">
        <v>136</v>
      </c>
    </row>
    <row r="86" spans="1:65" s="14" customFormat="1" x14ac:dyDescent="0.2">
      <c r="B86" s="155"/>
      <c r="C86" s="429"/>
      <c r="D86" s="140" t="s">
        <v>148</v>
      </c>
      <c r="E86" s="156" t="s">
        <v>3</v>
      </c>
      <c r="F86" s="157" t="s">
        <v>152</v>
      </c>
      <c r="H86" s="158">
        <v>1</v>
      </c>
      <c r="I86" s="159"/>
      <c r="L86" s="155"/>
      <c r="M86" s="160"/>
      <c r="N86" s="161"/>
      <c r="O86" s="161"/>
      <c r="P86" s="161"/>
      <c r="Q86" s="161"/>
      <c r="R86" s="161"/>
      <c r="S86" s="161"/>
      <c r="T86" s="162"/>
      <c r="AT86" s="156" t="s">
        <v>148</v>
      </c>
      <c r="AU86" s="156" t="s">
        <v>82</v>
      </c>
      <c r="AV86" s="14" t="s">
        <v>144</v>
      </c>
      <c r="AW86" s="14" t="s">
        <v>36</v>
      </c>
      <c r="AX86" s="14" t="s">
        <v>82</v>
      </c>
      <c r="AY86" s="156" t="s">
        <v>136</v>
      </c>
    </row>
    <row r="87" spans="1:65" s="2" customFormat="1" ht="44.25" customHeight="1" x14ac:dyDescent="0.2">
      <c r="A87" s="31"/>
      <c r="B87" s="130"/>
      <c r="C87" s="425">
        <v>2</v>
      </c>
      <c r="D87" s="164" t="s">
        <v>408</v>
      </c>
      <c r="E87" s="165" t="s">
        <v>912</v>
      </c>
      <c r="F87" s="166" t="s">
        <v>913</v>
      </c>
      <c r="G87" s="167" t="s">
        <v>346</v>
      </c>
      <c r="H87" s="168">
        <v>1</v>
      </c>
      <c r="I87" s="169"/>
      <c r="J87" s="170">
        <f>ROUND(I87*H87,2)</f>
        <v>0</v>
      </c>
      <c r="K87" s="166" t="s">
        <v>3</v>
      </c>
      <c r="L87" s="171"/>
      <c r="M87" s="172" t="s">
        <v>3</v>
      </c>
      <c r="N87" s="173" t="s">
        <v>45</v>
      </c>
      <c r="O87" s="52"/>
      <c r="P87" s="132">
        <f>O87*H87</f>
        <v>0</v>
      </c>
      <c r="Q87" s="132">
        <v>0</v>
      </c>
      <c r="R87" s="132">
        <f>Q87*H87</f>
        <v>0</v>
      </c>
      <c r="S87" s="132">
        <v>0</v>
      </c>
      <c r="T87" s="133">
        <f>S87*H87</f>
        <v>0</v>
      </c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R87" s="134" t="s">
        <v>727</v>
      </c>
      <c r="AT87" s="134" t="s">
        <v>408</v>
      </c>
      <c r="AU87" s="134" t="s">
        <v>82</v>
      </c>
      <c r="AY87" s="18" t="s">
        <v>136</v>
      </c>
      <c r="BE87" s="135">
        <f>IF(N87="základní",J87,0)</f>
        <v>0</v>
      </c>
      <c r="BF87" s="135">
        <f>IF(N87="snížená",J87,0)</f>
        <v>0</v>
      </c>
      <c r="BG87" s="135">
        <f>IF(N87="zákl. přenesená",J87,0)</f>
        <v>0</v>
      </c>
      <c r="BH87" s="135">
        <f>IF(N87="sníž. přenesená",J87,0)</f>
        <v>0</v>
      </c>
      <c r="BI87" s="135">
        <f>IF(N87="nulová",J87,0)</f>
        <v>0</v>
      </c>
      <c r="BJ87" s="18" t="s">
        <v>82</v>
      </c>
      <c r="BK87" s="135">
        <f>ROUND(I87*H87,2)</f>
        <v>0</v>
      </c>
      <c r="BL87" s="18" t="s">
        <v>727</v>
      </c>
      <c r="BM87" s="134" t="s">
        <v>914</v>
      </c>
    </row>
    <row r="88" spans="1:65" s="2" customFormat="1" ht="29.25" x14ac:dyDescent="0.2">
      <c r="A88" s="31"/>
      <c r="B88" s="32"/>
      <c r="C88" s="31"/>
      <c r="D88" s="140" t="s">
        <v>341</v>
      </c>
      <c r="E88" s="31"/>
      <c r="F88" s="163" t="s">
        <v>907</v>
      </c>
      <c r="G88" s="31"/>
      <c r="H88" s="31"/>
      <c r="I88" s="136"/>
      <c r="J88" s="31"/>
      <c r="K88" s="31"/>
      <c r="L88" s="32"/>
      <c r="M88" s="137"/>
      <c r="N88" s="138"/>
      <c r="O88" s="52"/>
      <c r="P88" s="52"/>
      <c r="Q88" s="52"/>
      <c r="R88" s="52"/>
      <c r="S88" s="52"/>
      <c r="T88" s="53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T88" s="18" t="s">
        <v>341</v>
      </c>
      <c r="AU88" s="18" t="s">
        <v>82</v>
      </c>
    </row>
    <row r="89" spans="1:65" s="12" customFormat="1" x14ac:dyDescent="0.2">
      <c r="B89" s="139"/>
      <c r="D89" s="140" t="s">
        <v>148</v>
      </c>
      <c r="E89" s="141" t="s">
        <v>3</v>
      </c>
      <c r="F89" s="142" t="s">
        <v>908</v>
      </c>
      <c r="H89" s="141" t="s">
        <v>3</v>
      </c>
      <c r="I89" s="143"/>
      <c r="L89" s="139"/>
      <c r="M89" s="144"/>
      <c r="N89" s="145"/>
      <c r="O89" s="145"/>
      <c r="P89" s="145"/>
      <c r="Q89" s="145"/>
      <c r="R89" s="145"/>
      <c r="S89" s="145"/>
      <c r="T89" s="146"/>
      <c r="AT89" s="141" t="s">
        <v>148</v>
      </c>
      <c r="AU89" s="141" t="s">
        <v>82</v>
      </c>
      <c r="AV89" s="12" t="s">
        <v>82</v>
      </c>
      <c r="AW89" s="12" t="s">
        <v>36</v>
      </c>
      <c r="AX89" s="12" t="s">
        <v>74</v>
      </c>
      <c r="AY89" s="141" t="s">
        <v>136</v>
      </c>
    </row>
    <row r="90" spans="1:65" s="13" customFormat="1" x14ac:dyDescent="0.2">
      <c r="B90" s="147"/>
      <c r="D90" s="140" t="s">
        <v>148</v>
      </c>
      <c r="E90" s="148" t="s">
        <v>3</v>
      </c>
      <c r="F90" s="149" t="s">
        <v>82</v>
      </c>
      <c r="H90" s="150">
        <v>1</v>
      </c>
      <c r="I90" s="151"/>
      <c r="L90" s="147"/>
      <c r="M90" s="152"/>
      <c r="N90" s="153"/>
      <c r="O90" s="153"/>
      <c r="P90" s="153"/>
      <c r="Q90" s="153"/>
      <c r="R90" s="153"/>
      <c r="S90" s="153"/>
      <c r="T90" s="154"/>
      <c r="AT90" s="148" t="s">
        <v>148</v>
      </c>
      <c r="AU90" s="148" t="s">
        <v>82</v>
      </c>
      <c r="AV90" s="13" t="s">
        <v>84</v>
      </c>
      <c r="AW90" s="13" t="s">
        <v>36</v>
      </c>
      <c r="AX90" s="13" t="s">
        <v>74</v>
      </c>
      <c r="AY90" s="148" t="s">
        <v>136</v>
      </c>
    </row>
    <row r="91" spans="1:65" s="14" customFormat="1" x14ac:dyDescent="0.2">
      <c r="B91" s="155"/>
      <c r="D91" s="140" t="s">
        <v>148</v>
      </c>
      <c r="E91" s="156" t="s">
        <v>3</v>
      </c>
      <c r="F91" s="157" t="s">
        <v>152</v>
      </c>
      <c r="H91" s="158">
        <v>1</v>
      </c>
      <c r="I91" s="159"/>
      <c r="L91" s="155"/>
      <c r="M91" s="160"/>
      <c r="N91" s="161"/>
      <c r="O91" s="161"/>
      <c r="P91" s="161"/>
      <c r="Q91" s="161"/>
      <c r="R91" s="161"/>
      <c r="S91" s="161"/>
      <c r="T91" s="162"/>
      <c r="AT91" s="156" t="s">
        <v>148</v>
      </c>
      <c r="AU91" s="156" t="s">
        <v>82</v>
      </c>
      <c r="AV91" s="14" t="s">
        <v>144</v>
      </c>
      <c r="AW91" s="14" t="s">
        <v>36</v>
      </c>
      <c r="AX91" s="14" t="s">
        <v>82</v>
      </c>
      <c r="AY91" s="156" t="s">
        <v>136</v>
      </c>
    </row>
    <row r="92" spans="1:65" s="2" customFormat="1" ht="6.95" customHeight="1" x14ac:dyDescent="0.2">
      <c r="A92" s="31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32"/>
      <c r="M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</sheetData>
  <sheetProtection algorithmName="SHA-512" hashValue="Sg5H8jui+f9/f5MGPFWncUOHkyWk7KoU48A23I5cWqErNfdL0VgAzpZNd9cVP/+Q7b7/KBRNDkawJ9ZtbKieGg==" saltValue="A3/VM1WrHI91zN9pjwIhPQ==" spinCount="100000" sheet="1" objects="1" scenarios="1"/>
  <autoFilter ref="C79:K91"/>
  <mergeCells count="9">
    <mergeCell ref="E50:H50"/>
    <mergeCell ref="E70:H70"/>
    <mergeCell ref="E72:H72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4"/>
  <sheetViews>
    <sheetView showGridLines="0" topLeftCell="A10" workbookViewId="0">
      <selection activeCell="I129" sqref="I129"/>
    </sheetView>
  </sheetViews>
  <sheetFormatPr defaultRowHeight="11.25" x14ac:dyDescent="0.2"/>
  <cols>
    <col min="1" max="1" width="8.33203125" style="263" customWidth="1"/>
    <col min="2" max="2" width="1.1640625" style="263" customWidth="1"/>
    <col min="3" max="3" width="4.1640625" style="406" customWidth="1"/>
    <col min="4" max="4" width="4.33203125" style="406" customWidth="1"/>
    <col min="5" max="5" width="17.1640625" style="263" customWidth="1"/>
    <col min="6" max="6" width="100.83203125" style="263" customWidth="1"/>
    <col min="7" max="7" width="7.5" style="263" customWidth="1"/>
    <col min="8" max="8" width="14" style="263" customWidth="1"/>
    <col min="9" max="9" width="15.83203125" style="263" customWidth="1"/>
    <col min="10" max="11" width="22.33203125" style="263" customWidth="1"/>
    <col min="12" max="12" width="9.33203125" style="263" customWidth="1"/>
    <col min="13" max="13" width="10.83203125" style="263" hidden="1" customWidth="1"/>
    <col min="14" max="14" width="9.33203125" style="263" hidden="1"/>
    <col min="15" max="20" width="14.1640625" style="263" hidden="1" customWidth="1"/>
    <col min="21" max="21" width="16.33203125" style="263" hidden="1" customWidth="1"/>
    <col min="22" max="22" width="12.33203125" style="263" customWidth="1"/>
    <col min="23" max="23" width="16.33203125" style="263" customWidth="1"/>
    <col min="24" max="24" width="12.33203125" style="263" customWidth="1"/>
    <col min="25" max="25" width="15" style="263" customWidth="1"/>
    <col min="26" max="26" width="11" style="263" customWidth="1"/>
    <col min="27" max="27" width="15" style="263" customWidth="1"/>
    <col min="28" max="28" width="16.33203125" style="263" customWidth="1"/>
    <col min="29" max="29" width="11" style="263" customWidth="1"/>
    <col min="30" max="30" width="15" style="263" customWidth="1"/>
    <col min="31" max="31" width="16.33203125" style="263" customWidth="1"/>
    <col min="32" max="43" width="9.33203125" style="263"/>
    <col min="44" max="65" width="9.33203125" style="263" hidden="1"/>
    <col min="66" max="16384" width="9.33203125" style="263"/>
  </cols>
  <sheetData>
    <row r="2" spans="1:46" ht="36.950000000000003" customHeight="1" x14ac:dyDescent="0.2">
      <c r="L2" s="479" t="s">
        <v>6</v>
      </c>
      <c r="M2" s="480"/>
      <c r="N2" s="480"/>
      <c r="O2" s="480"/>
      <c r="P2" s="480"/>
      <c r="Q2" s="480"/>
      <c r="R2" s="480"/>
      <c r="S2" s="480"/>
      <c r="T2" s="480"/>
      <c r="U2" s="480"/>
      <c r="V2" s="480"/>
      <c r="AT2" s="264" t="s">
        <v>93</v>
      </c>
    </row>
    <row r="3" spans="1:46" ht="6.95" customHeight="1" x14ac:dyDescent="0.2">
      <c r="B3" s="265"/>
      <c r="C3" s="407"/>
      <c r="D3" s="407"/>
      <c r="E3" s="266"/>
      <c r="F3" s="266"/>
      <c r="G3" s="266"/>
      <c r="H3" s="266"/>
      <c r="I3" s="266"/>
      <c r="J3" s="266"/>
      <c r="K3" s="266"/>
      <c r="L3" s="267"/>
      <c r="AT3" s="264" t="s">
        <v>84</v>
      </c>
    </row>
    <row r="4" spans="1:46" ht="24.95" customHeight="1" x14ac:dyDescent="0.2">
      <c r="B4" s="267"/>
      <c r="D4" s="412" t="s">
        <v>97</v>
      </c>
      <c r="L4" s="267"/>
      <c r="M4" s="269" t="s">
        <v>11</v>
      </c>
      <c r="AT4" s="264" t="s">
        <v>4</v>
      </c>
    </row>
    <row r="5" spans="1:46" ht="6.95" customHeight="1" x14ac:dyDescent="0.2">
      <c r="B5" s="267"/>
      <c r="L5" s="267"/>
    </row>
    <row r="6" spans="1:46" ht="12" customHeight="1" x14ac:dyDescent="0.2">
      <c r="B6" s="267"/>
      <c r="D6" s="413" t="s">
        <v>17</v>
      </c>
      <c r="L6" s="267"/>
    </row>
    <row r="7" spans="1:46" ht="16.5" customHeight="1" x14ac:dyDescent="0.2">
      <c r="B7" s="267"/>
      <c r="E7" s="477" t="str">
        <f>'Rekapitulace stavby'!K6</f>
        <v>Turistické informační centrum v Opavě - rekonstrukce interiéru</v>
      </c>
      <c r="F7" s="478"/>
      <c r="G7" s="478"/>
      <c r="H7" s="478"/>
      <c r="L7" s="267"/>
    </row>
    <row r="8" spans="1:46" s="274" customFormat="1" ht="12" customHeight="1" x14ac:dyDescent="0.2">
      <c r="A8" s="271"/>
      <c r="B8" s="272"/>
      <c r="C8" s="408"/>
      <c r="D8" s="413" t="s">
        <v>98</v>
      </c>
      <c r="E8" s="271"/>
      <c r="F8" s="271"/>
      <c r="G8" s="271"/>
      <c r="H8" s="271"/>
      <c r="I8" s="271"/>
      <c r="J8" s="271"/>
      <c r="K8" s="271"/>
      <c r="L8" s="273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</row>
    <row r="9" spans="1:46" s="274" customFormat="1" ht="16.5" customHeight="1" x14ac:dyDescent="0.2">
      <c r="A9" s="271"/>
      <c r="B9" s="272"/>
      <c r="C9" s="408"/>
      <c r="D9" s="408"/>
      <c r="E9" s="475" t="s">
        <v>915</v>
      </c>
      <c r="F9" s="476"/>
      <c r="G9" s="476"/>
      <c r="H9" s="476"/>
      <c r="I9" s="271"/>
      <c r="J9" s="271"/>
      <c r="K9" s="271"/>
      <c r="L9" s="273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</row>
    <row r="10" spans="1:46" s="274" customFormat="1" x14ac:dyDescent="0.2">
      <c r="A10" s="271"/>
      <c r="B10" s="272"/>
      <c r="C10" s="408"/>
      <c r="D10" s="408"/>
      <c r="E10" s="271"/>
      <c r="F10" s="271"/>
      <c r="G10" s="271"/>
      <c r="H10" s="271"/>
      <c r="I10" s="271"/>
      <c r="J10" s="271"/>
      <c r="K10" s="271"/>
      <c r="L10" s="273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</row>
    <row r="11" spans="1:46" s="274" customFormat="1" ht="12" customHeight="1" x14ac:dyDescent="0.2">
      <c r="A11" s="271"/>
      <c r="B11" s="272"/>
      <c r="C11" s="408"/>
      <c r="D11" s="413" t="s">
        <v>19</v>
      </c>
      <c r="E11" s="271"/>
      <c r="F11" s="275" t="s">
        <v>3</v>
      </c>
      <c r="G11" s="271"/>
      <c r="H11" s="271"/>
      <c r="I11" s="270" t="s">
        <v>20</v>
      </c>
      <c r="J11" s="275" t="s">
        <v>3</v>
      </c>
      <c r="K11" s="271"/>
      <c r="L11" s="273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</row>
    <row r="12" spans="1:46" s="274" customFormat="1" ht="12" customHeight="1" x14ac:dyDescent="0.2">
      <c r="A12" s="271"/>
      <c r="B12" s="272"/>
      <c r="C12" s="408"/>
      <c r="D12" s="413" t="s">
        <v>21</v>
      </c>
      <c r="E12" s="271"/>
      <c r="F12" s="275" t="s">
        <v>22</v>
      </c>
      <c r="G12" s="271"/>
      <c r="H12" s="271"/>
      <c r="I12" s="270" t="s">
        <v>23</v>
      </c>
      <c r="J12" s="276"/>
      <c r="K12" s="271"/>
      <c r="L12" s="273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</row>
    <row r="13" spans="1:46" s="274" customFormat="1" ht="10.9" customHeight="1" x14ac:dyDescent="0.2">
      <c r="A13" s="271"/>
      <c r="B13" s="272"/>
      <c r="C13" s="408"/>
      <c r="D13" s="408"/>
      <c r="E13" s="271"/>
      <c r="F13" s="271"/>
      <c r="G13" s="271"/>
      <c r="H13" s="271"/>
      <c r="I13" s="271"/>
      <c r="J13" s="271"/>
      <c r="K13" s="271"/>
      <c r="L13" s="273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</row>
    <row r="14" spans="1:46" s="274" customFormat="1" ht="12" customHeight="1" x14ac:dyDescent="0.2">
      <c r="A14" s="271"/>
      <c r="B14" s="272"/>
      <c r="C14" s="408"/>
      <c r="D14" s="413" t="s">
        <v>24</v>
      </c>
      <c r="E14" s="271"/>
      <c r="F14" s="271"/>
      <c r="G14" s="271"/>
      <c r="H14" s="271"/>
      <c r="I14" s="270" t="s">
        <v>25</v>
      </c>
      <c r="J14" s="275" t="str">
        <f>IF('Rekapitulace stavby'!AN10="","",'Rekapitulace stavby'!AN10)</f>
        <v>00300535</v>
      </c>
      <c r="K14" s="271"/>
      <c r="L14" s="273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</row>
    <row r="15" spans="1:46" s="274" customFormat="1" ht="18" customHeight="1" x14ac:dyDescent="0.2">
      <c r="A15" s="271"/>
      <c r="B15" s="272"/>
      <c r="C15" s="408"/>
      <c r="D15" s="408"/>
      <c r="E15" s="275" t="str">
        <f>IF('Rekapitulace stavby'!E11="","",'Rekapitulace stavby'!E11)</f>
        <v>Statutární město Opava,Horní náměstí 382/69</v>
      </c>
      <c r="F15" s="271"/>
      <c r="G15" s="271"/>
      <c r="H15" s="271"/>
      <c r="I15" s="270" t="s">
        <v>28</v>
      </c>
      <c r="J15" s="275" t="str">
        <f>IF('Rekapitulace stavby'!AN11="","",'Rekapitulace stavby'!AN11)</f>
        <v>CZ00300535</v>
      </c>
      <c r="K15" s="271"/>
      <c r="L15" s="273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</row>
    <row r="16" spans="1:46" s="274" customFormat="1" ht="6.95" customHeight="1" x14ac:dyDescent="0.2">
      <c r="A16" s="271"/>
      <c r="B16" s="272"/>
      <c r="C16" s="408"/>
      <c r="D16" s="408"/>
      <c r="E16" s="271"/>
      <c r="F16" s="271"/>
      <c r="G16" s="271"/>
      <c r="H16" s="271"/>
      <c r="I16" s="271"/>
      <c r="J16" s="271"/>
      <c r="K16" s="271"/>
      <c r="L16" s="273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</row>
    <row r="17" spans="1:31" s="274" customFormat="1" ht="12" customHeight="1" x14ac:dyDescent="0.2">
      <c r="A17" s="271"/>
      <c r="B17" s="272"/>
      <c r="C17" s="408"/>
      <c r="D17" s="413" t="s">
        <v>30</v>
      </c>
      <c r="E17" s="271"/>
      <c r="F17" s="271"/>
      <c r="G17" s="271"/>
      <c r="H17" s="271"/>
      <c r="I17" s="270" t="s">
        <v>25</v>
      </c>
      <c r="J17" s="262" t="str">
        <f>'Rekapitulace stavby'!AN13</f>
        <v>Vyplň údaj</v>
      </c>
      <c r="K17" s="271"/>
      <c r="L17" s="273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</row>
    <row r="18" spans="1:31" s="274" customFormat="1" ht="18" customHeight="1" x14ac:dyDescent="0.2">
      <c r="A18" s="271"/>
      <c r="B18" s="272"/>
      <c r="C18" s="408"/>
      <c r="D18" s="408"/>
      <c r="E18" s="481" t="str">
        <f>'Rekapitulace stavby'!E14</f>
        <v>Vyplň údaj</v>
      </c>
      <c r="F18" s="482"/>
      <c r="G18" s="482"/>
      <c r="H18" s="482"/>
      <c r="I18" s="270" t="s">
        <v>28</v>
      </c>
      <c r="J18" s="262" t="str">
        <f>'Rekapitulace stavby'!AN14</f>
        <v>Vyplň údaj</v>
      </c>
      <c r="K18" s="271"/>
      <c r="L18" s="273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</row>
    <row r="19" spans="1:31" s="274" customFormat="1" ht="6.95" customHeight="1" x14ac:dyDescent="0.2">
      <c r="A19" s="271"/>
      <c r="B19" s="272"/>
      <c r="C19" s="408"/>
      <c r="D19" s="408"/>
      <c r="E19" s="271"/>
      <c r="F19" s="271"/>
      <c r="G19" s="271"/>
      <c r="H19" s="271"/>
      <c r="I19" s="271"/>
      <c r="J19" s="271"/>
      <c r="K19" s="271"/>
      <c r="L19" s="273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</row>
    <row r="20" spans="1:31" s="274" customFormat="1" ht="12" customHeight="1" x14ac:dyDescent="0.2">
      <c r="A20" s="271"/>
      <c r="B20" s="272"/>
      <c r="C20" s="408"/>
      <c r="D20" s="413" t="s">
        <v>32</v>
      </c>
      <c r="E20" s="271"/>
      <c r="F20" s="271"/>
      <c r="G20" s="271"/>
      <c r="H20" s="271"/>
      <c r="I20" s="270" t="s">
        <v>25</v>
      </c>
      <c r="J20" s="275" t="str">
        <f>IF('Rekapitulace stavby'!AN16="","",'Rekapitulace stavby'!AN16)</f>
        <v>229462525</v>
      </c>
      <c r="K20" s="271"/>
      <c r="L20" s="273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</row>
    <row r="21" spans="1:31" s="274" customFormat="1" ht="18" customHeight="1" x14ac:dyDescent="0.2">
      <c r="A21" s="271"/>
      <c r="B21" s="272"/>
      <c r="C21" s="408"/>
      <c r="D21" s="408"/>
      <c r="E21" s="275" t="str">
        <f>IF('Rekapitulace stavby'!E17="","",'Rekapitulace stavby'!E17)</f>
        <v>nodum atelier,s.r.o.,Nádražní 49,739 91 Jablunkov</v>
      </c>
      <c r="F21" s="271"/>
      <c r="G21" s="271"/>
      <c r="H21" s="271"/>
      <c r="I21" s="270" t="s">
        <v>28</v>
      </c>
      <c r="J21" s="275" t="str">
        <f>IF('Rekapitulace stavby'!AN17="","",'Rekapitulace stavby'!AN17)</f>
        <v>CZ29462525</v>
      </c>
      <c r="K21" s="271"/>
      <c r="L21" s="273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</row>
    <row r="22" spans="1:31" s="274" customFormat="1" ht="6.95" customHeight="1" x14ac:dyDescent="0.2">
      <c r="A22" s="271"/>
      <c r="B22" s="272"/>
      <c r="C22" s="408"/>
      <c r="D22" s="408"/>
      <c r="E22" s="271"/>
      <c r="F22" s="271"/>
      <c r="G22" s="271"/>
      <c r="H22" s="271"/>
      <c r="I22" s="271"/>
      <c r="J22" s="271"/>
      <c r="K22" s="271"/>
      <c r="L22" s="273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</row>
    <row r="23" spans="1:31" s="274" customFormat="1" ht="12" customHeight="1" x14ac:dyDescent="0.2">
      <c r="A23" s="271"/>
      <c r="B23" s="272"/>
      <c r="C23" s="408"/>
      <c r="D23" s="413" t="s">
        <v>37</v>
      </c>
      <c r="E23" s="271"/>
      <c r="F23" s="271"/>
      <c r="G23" s="271"/>
      <c r="H23" s="271"/>
      <c r="I23" s="270" t="s">
        <v>25</v>
      </c>
      <c r="J23" s="275" t="str">
        <f>IF('Rekapitulace stavby'!AN19="","",'Rekapitulace stavby'!AN19)</f>
        <v/>
      </c>
      <c r="K23" s="271"/>
      <c r="L23" s="273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</row>
    <row r="24" spans="1:31" s="274" customFormat="1" ht="18" customHeight="1" x14ac:dyDescent="0.2">
      <c r="A24" s="271"/>
      <c r="B24" s="272"/>
      <c r="C24" s="408"/>
      <c r="D24" s="408"/>
      <c r="E24" s="275" t="str">
        <f>IF('Rekapitulace stavby'!E20="","",'Rekapitulace stavby'!E20)</f>
        <v xml:space="preserve"> </v>
      </c>
      <c r="F24" s="271"/>
      <c r="G24" s="271"/>
      <c r="H24" s="271"/>
      <c r="I24" s="270" t="s">
        <v>28</v>
      </c>
      <c r="J24" s="275" t="str">
        <f>IF('Rekapitulace stavby'!AN20="","",'Rekapitulace stavby'!AN20)</f>
        <v/>
      </c>
      <c r="K24" s="271"/>
      <c r="L24" s="273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</row>
    <row r="25" spans="1:31" s="274" customFormat="1" ht="6.95" customHeight="1" x14ac:dyDescent="0.2">
      <c r="A25" s="271"/>
      <c r="B25" s="272"/>
      <c r="C25" s="408"/>
      <c r="D25" s="408"/>
      <c r="E25" s="271"/>
      <c r="F25" s="271"/>
      <c r="G25" s="271"/>
      <c r="H25" s="271"/>
      <c r="I25" s="271"/>
      <c r="J25" s="271"/>
      <c r="K25" s="271"/>
      <c r="L25" s="273"/>
      <c r="S25" s="271"/>
      <c r="T25" s="271"/>
      <c r="U25" s="27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</row>
    <row r="26" spans="1:31" s="274" customFormat="1" ht="12" customHeight="1" x14ac:dyDescent="0.2">
      <c r="A26" s="271"/>
      <c r="B26" s="272"/>
      <c r="C26" s="408"/>
      <c r="D26" s="413" t="s">
        <v>38</v>
      </c>
      <c r="E26" s="271"/>
      <c r="F26" s="271"/>
      <c r="G26" s="271"/>
      <c r="H26" s="271"/>
      <c r="I26" s="271"/>
      <c r="J26" s="271"/>
      <c r="K26" s="271"/>
      <c r="L26" s="273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</row>
    <row r="27" spans="1:31" s="280" customFormat="1" ht="16.5" customHeight="1" x14ac:dyDescent="0.2">
      <c r="A27" s="277"/>
      <c r="B27" s="278"/>
      <c r="C27" s="409"/>
      <c r="D27" s="409"/>
      <c r="E27" s="483" t="s">
        <v>3</v>
      </c>
      <c r="F27" s="483"/>
      <c r="G27" s="483"/>
      <c r="H27" s="483"/>
      <c r="I27" s="277"/>
      <c r="J27" s="277"/>
      <c r="K27" s="277"/>
      <c r="L27" s="279"/>
      <c r="S27" s="277"/>
      <c r="T27" s="277"/>
      <c r="U27" s="277"/>
      <c r="V27" s="277"/>
      <c r="W27" s="277"/>
      <c r="X27" s="277"/>
      <c r="Y27" s="277"/>
      <c r="Z27" s="277"/>
      <c r="AA27" s="277"/>
      <c r="AB27" s="277"/>
      <c r="AC27" s="277"/>
      <c r="AD27" s="277"/>
      <c r="AE27" s="277"/>
    </row>
    <row r="28" spans="1:31" s="274" customFormat="1" ht="6.95" customHeight="1" x14ac:dyDescent="0.2">
      <c r="A28" s="271"/>
      <c r="B28" s="272"/>
      <c r="C28" s="408"/>
      <c r="D28" s="408"/>
      <c r="E28" s="271"/>
      <c r="F28" s="271"/>
      <c r="G28" s="271"/>
      <c r="H28" s="271"/>
      <c r="I28" s="271"/>
      <c r="J28" s="271"/>
      <c r="K28" s="271"/>
      <c r="L28" s="273"/>
      <c r="S28" s="271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1"/>
    </row>
    <row r="29" spans="1:31" s="274" customFormat="1" ht="6.95" customHeight="1" x14ac:dyDescent="0.2">
      <c r="A29" s="271"/>
      <c r="B29" s="272"/>
      <c r="C29" s="408"/>
      <c r="D29" s="430"/>
      <c r="E29" s="281"/>
      <c r="F29" s="281"/>
      <c r="G29" s="281"/>
      <c r="H29" s="281"/>
      <c r="I29" s="281"/>
      <c r="J29" s="281"/>
      <c r="K29" s="281"/>
      <c r="L29" s="273"/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</row>
    <row r="30" spans="1:31" s="274" customFormat="1" ht="25.35" customHeight="1" x14ac:dyDescent="0.2">
      <c r="A30" s="271"/>
      <c r="B30" s="272"/>
      <c r="C30" s="408"/>
      <c r="D30" s="431" t="s">
        <v>40</v>
      </c>
      <c r="E30" s="271"/>
      <c r="F30" s="271"/>
      <c r="G30" s="271"/>
      <c r="H30" s="271"/>
      <c r="I30" s="271"/>
      <c r="J30" s="283">
        <f>ROUND(J86, 2)</f>
        <v>0</v>
      </c>
      <c r="K30" s="271"/>
      <c r="L30" s="273"/>
      <c r="S30" s="271"/>
      <c r="T30" s="271"/>
      <c r="U30" s="271"/>
      <c r="V30" s="271"/>
      <c r="W30" s="271"/>
      <c r="X30" s="271"/>
      <c r="Y30" s="271"/>
      <c r="Z30" s="271"/>
      <c r="AA30" s="271"/>
      <c r="AB30" s="271"/>
      <c r="AC30" s="271"/>
      <c r="AD30" s="271"/>
      <c r="AE30" s="271"/>
    </row>
    <row r="31" spans="1:31" s="274" customFormat="1" ht="6.95" customHeight="1" x14ac:dyDescent="0.2">
      <c r="A31" s="271"/>
      <c r="B31" s="272"/>
      <c r="C31" s="408"/>
      <c r="D31" s="430"/>
      <c r="E31" s="281"/>
      <c r="F31" s="281"/>
      <c r="G31" s="281"/>
      <c r="H31" s="281"/>
      <c r="I31" s="281"/>
      <c r="J31" s="281"/>
      <c r="K31" s="281"/>
      <c r="L31" s="273"/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</row>
    <row r="32" spans="1:31" s="274" customFormat="1" ht="14.45" customHeight="1" x14ac:dyDescent="0.2">
      <c r="A32" s="271"/>
      <c r="B32" s="272"/>
      <c r="C32" s="408"/>
      <c r="D32" s="408"/>
      <c r="E32" s="271"/>
      <c r="F32" s="284" t="s">
        <v>42</v>
      </c>
      <c r="G32" s="271"/>
      <c r="H32" s="271"/>
      <c r="I32" s="284" t="s">
        <v>41</v>
      </c>
      <c r="J32" s="284" t="s">
        <v>43</v>
      </c>
      <c r="K32" s="271"/>
      <c r="L32" s="273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271"/>
      <c r="AD32" s="271"/>
      <c r="AE32" s="271"/>
    </row>
    <row r="33" spans="1:31" s="274" customFormat="1" ht="14.45" customHeight="1" x14ac:dyDescent="0.2">
      <c r="A33" s="271"/>
      <c r="B33" s="272"/>
      <c r="C33" s="408"/>
      <c r="D33" s="432" t="s">
        <v>44</v>
      </c>
      <c r="E33" s="270" t="s">
        <v>45</v>
      </c>
      <c r="F33" s="286">
        <f>ROUND((SUM(BE86:BE203)),  2)</f>
        <v>0</v>
      </c>
      <c r="G33" s="271"/>
      <c r="H33" s="271"/>
      <c r="I33" s="287">
        <v>0.21</v>
      </c>
      <c r="J33" s="286">
        <f>ROUND(((SUM(BE86:BE203))*I33),  2)</f>
        <v>0</v>
      </c>
      <c r="K33" s="271"/>
      <c r="L33" s="273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</row>
    <row r="34" spans="1:31" s="274" customFormat="1" ht="14.45" customHeight="1" x14ac:dyDescent="0.2">
      <c r="A34" s="271"/>
      <c r="B34" s="272"/>
      <c r="C34" s="408"/>
      <c r="D34" s="408"/>
      <c r="E34" s="270" t="s">
        <v>46</v>
      </c>
      <c r="F34" s="286">
        <f>ROUND((SUM(BF86:BF203)),  2)</f>
        <v>0</v>
      </c>
      <c r="G34" s="271"/>
      <c r="H34" s="271"/>
      <c r="I34" s="287">
        <v>0.15</v>
      </c>
      <c r="J34" s="286">
        <f>ROUND(((SUM(BF86:BF203))*I34),  2)</f>
        <v>0</v>
      </c>
      <c r="K34" s="271"/>
      <c r="L34" s="273"/>
      <c r="S34" s="271"/>
      <c r="T34" s="271"/>
      <c r="U34" s="271"/>
      <c r="V34" s="271"/>
      <c r="W34" s="271"/>
      <c r="X34" s="271"/>
      <c r="Y34" s="271"/>
      <c r="Z34" s="271"/>
      <c r="AA34" s="271"/>
      <c r="AB34" s="271"/>
      <c r="AC34" s="271"/>
      <c r="AD34" s="271"/>
      <c r="AE34" s="271"/>
    </row>
    <row r="35" spans="1:31" s="274" customFormat="1" ht="14.45" hidden="1" customHeight="1" x14ac:dyDescent="0.2">
      <c r="A35" s="271"/>
      <c r="B35" s="272"/>
      <c r="C35" s="408"/>
      <c r="D35" s="408"/>
      <c r="E35" s="270" t="s">
        <v>47</v>
      </c>
      <c r="F35" s="286">
        <f>ROUND((SUM(BG86:BG203)),  2)</f>
        <v>0</v>
      </c>
      <c r="G35" s="271"/>
      <c r="H35" s="271"/>
      <c r="I35" s="287">
        <v>0.21</v>
      </c>
      <c r="J35" s="286">
        <f>0</f>
        <v>0</v>
      </c>
      <c r="K35" s="271"/>
      <c r="L35" s="273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</row>
    <row r="36" spans="1:31" s="274" customFormat="1" ht="14.45" hidden="1" customHeight="1" x14ac:dyDescent="0.2">
      <c r="A36" s="271"/>
      <c r="B36" s="272"/>
      <c r="C36" s="408"/>
      <c r="D36" s="408"/>
      <c r="E36" s="270" t="s">
        <v>48</v>
      </c>
      <c r="F36" s="286">
        <f>ROUND((SUM(BH86:BH203)),  2)</f>
        <v>0</v>
      </c>
      <c r="G36" s="271"/>
      <c r="H36" s="271"/>
      <c r="I36" s="287">
        <v>0.15</v>
      </c>
      <c r="J36" s="286">
        <f>0</f>
        <v>0</v>
      </c>
      <c r="K36" s="271"/>
      <c r="L36" s="273"/>
      <c r="S36" s="271"/>
      <c r="T36" s="271"/>
      <c r="U36" s="271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</row>
    <row r="37" spans="1:31" s="274" customFormat="1" ht="14.45" hidden="1" customHeight="1" x14ac:dyDescent="0.2">
      <c r="A37" s="271"/>
      <c r="B37" s="272"/>
      <c r="C37" s="408"/>
      <c r="D37" s="408"/>
      <c r="E37" s="270" t="s">
        <v>49</v>
      </c>
      <c r="F37" s="286">
        <f>ROUND((SUM(BI86:BI203)),  2)</f>
        <v>0</v>
      </c>
      <c r="G37" s="271"/>
      <c r="H37" s="271"/>
      <c r="I37" s="287">
        <v>0</v>
      </c>
      <c r="J37" s="286">
        <f>0</f>
        <v>0</v>
      </c>
      <c r="K37" s="271"/>
      <c r="L37" s="273"/>
      <c r="S37" s="271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</row>
    <row r="38" spans="1:31" s="274" customFormat="1" ht="6.95" customHeight="1" x14ac:dyDescent="0.2">
      <c r="A38" s="271"/>
      <c r="B38" s="272"/>
      <c r="C38" s="408"/>
      <c r="D38" s="408"/>
      <c r="E38" s="271"/>
      <c r="F38" s="271"/>
      <c r="G38" s="271"/>
      <c r="H38" s="271"/>
      <c r="I38" s="271"/>
      <c r="J38" s="271"/>
      <c r="K38" s="271"/>
      <c r="L38" s="273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</row>
    <row r="39" spans="1:31" s="274" customFormat="1" ht="25.35" customHeight="1" x14ac:dyDescent="0.2">
      <c r="A39" s="271"/>
      <c r="B39" s="272"/>
      <c r="C39" s="408"/>
      <c r="D39" s="433" t="s">
        <v>50</v>
      </c>
      <c r="E39" s="290"/>
      <c r="F39" s="290"/>
      <c r="G39" s="291" t="s">
        <v>51</v>
      </c>
      <c r="H39" s="292" t="s">
        <v>52</v>
      </c>
      <c r="I39" s="290"/>
      <c r="J39" s="293">
        <f>SUM(J30:J37)</f>
        <v>0</v>
      </c>
      <c r="K39" s="294"/>
      <c r="L39" s="273"/>
      <c r="S39" s="271"/>
      <c r="T39" s="271"/>
      <c r="U39" s="271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</row>
    <row r="40" spans="1:31" s="274" customFormat="1" ht="14.45" customHeight="1" x14ac:dyDescent="0.2">
      <c r="A40" s="271"/>
      <c r="B40" s="295"/>
      <c r="C40" s="410"/>
      <c r="D40" s="410"/>
      <c r="E40" s="296"/>
      <c r="F40" s="296"/>
      <c r="G40" s="296"/>
      <c r="H40" s="296"/>
      <c r="I40" s="296"/>
      <c r="J40" s="296"/>
      <c r="K40" s="296"/>
      <c r="L40" s="273"/>
      <c r="S40" s="271"/>
      <c r="T40" s="271"/>
      <c r="U40" s="271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</row>
    <row r="44" spans="1:31" s="274" customFormat="1" ht="6.95" customHeight="1" x14ac:dyDescent="0.2">
      <c r="A44" s="271"/>
      <c r="B44" s="297"/>
      <c r="C44" s="411"/>
      <c r="D44" s="411"/>
      <c r="E44" s="298"/>
      <c r="F44" s="298"/>
      <c r="G44" s="298"/>
      <c r="H44" s="298"/>
      <c r="I44" s="298"/>
      <c r="J44" s="298"/>
      <c r="K44" s="298"/>
      <c r="L44" s="273"/>
      <c r="S44" s="271"/>
      <c r="T44" s="271"/>
      <c r="U44" s="271"/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</row>
    <row r="45" spans="1:31" s="274" customFormat="1" ht="24.95" customHeight="1" x14ac:dyDescent="0.2">
      <c r="A45" s="271"/>
      <c r="B45" s="272"/>
      <c r="C45" s="412" t="s">
        <v>100</v>
      </c>
      <c r="D45" s="408"/>
      <c r="E45" s="271"/>
      <c r="F45" s="271"/>
      <c r="G45" s="271"/>
      <c r="H45" s="271"/>
      <c r="I45" s="271"/>
      <c r="J45" s="271"/>
      <c r="K45" s="271"/>
      <c r="L45" s="273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</row>
    <row r="46" spans="1:31" s="274" customFormat="1" ht="6.95" customHeight="1" x14ac:dyDescent="0.2">
      <c r="A46" s="271"/>
      <c r="B46" s="272"/>
      <c r="C46" s="408"/>
      <c r="D46" s="408"/>
      <c r="E46" s="271"/>
      <c r="F46" s="271"/>
      <c r="G46" s="271"/>
      <c r="H46" s="271"/>
      <c r="I46" s="271"/>
      <c r="J46" s="271"/>
      <c r="K46" s="271"/>
      <c r="L46" s="273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</row>
    <row r="47" spans="1:31" s="274" customFormat="1" ht="12" customHeight="1" x14ac:dyDescent="0.2">
      <c r="A47" s="271"/>
      <c r="B47" s="272"/>
      <c r="C47" s="413" t="s">
        <v>17</v>
      </c>
      <c r="D47" s="408"/>
      <c r="E47" s="271"/>
      <c r="F47" s="271"/>
      <c r="G47" s="271"/>
      <c r="H47" s="271"/>
      <c r="I47" s="271"/>
      <c r="J47" s="271"/>
      <c r="K47" s="271"/>
      <c r="L47" s="273"/>
      <c r="S47" s="271"/>
      <c r="T47" s="271"/>
      <c r="U47" s="271"/>
      <c r="V47" s="271"/>
      <c r="W47" s="271"/>
      <c r="X47" s="271"/>
      <c r="Y47" s="271"/>
      <c r="Z47" s="271"/>
      <c r="AA47" s="271"/>
      <c r="AB47" s="271"/>
      <c r="AC47" s="271"/>
      <c r="AD47" s="271"/>
      <c r="AE47" s="271"/>
    </row>
    <row r="48" spans="1:31" s="274" customFormat="1" ht="16.5" customHeight="1" x14ac:dyDescent="0.2">
      <c r="A48" s="271"/>
      <c r="B48" s="272"/>
      <c r="C48" s="408"/>
      <c r="D48" s="408"/>
      <c r="E48" s="477" t="str">
        <f>E7</f>
        <v>Turistické informační centrum v Opavě - rekonstrukce interiéru</v>
      </c>
      <c r="F48" s="478"/>
      <c r="G48" s="478"/>
      <c r="H48" s="478"/>
      <c r="I48" s="271"/>
      <c r="J48" s="271"/>
      <c r="K48" s="271"/>
      <c r="L48" s="273"/>
      <c r="S48" s="271"/>
      <c r="T48" s="271"/>
      <c r="U48" s="271"/>
      <c r="V48" s="271"/>
      <c r="W48" s="271"/>
      <c r="X48" s="271"/>
      <c r="Y48" s="271"/>
      <c r="Z48" s="271"/>
      <c r="AA48" s="271"/>
      <c r="AB48" s="271"/>
      <c r="AC48" s="271"/>
      <c r="AD48" s="271"/>
      <c r="AE48" s="271"/>
    </row>
    <row r="49" spans="1:47" s="274" customFormat="1" ht="12" customHeight="1" x14ac:dyDescent="0.2">
      <c r="A49" s="271"/>
      <c r="B49" s="272"/>
      <c r="C49" s="413" t="s">
        <v>98</v>
      </c>
      <c r="D49" s="408"/>
      <c r="E49" s="271"/>
      <c r="F49" s="271"/>
      <c r="G49" s="271"/>
      <c r="H49" s="271"/>
      <c r="I49" s="271"/>
      <c r="J49" s="271"/>
      <c r="K49" s="271"/>
      <c r="L49" s="273"/>
      <c r="S49" s="271"/>
      <c r="T49" s="271"/>
      <c r="U49" s="271"/>
      <c r="V49" s="271"/>
      <c r="W49" s="271"/>
      <c r="X49" s="271"/>
      <c r="Y49" s="271"/>
      <c r="Z49" s="271"/>
      <c r="AA49" s="271"/>
      <c r="AB49" s="271"/>
      <c r="AC49" s="271"/>
      <c r="AD49" s="271"/>
      <c r="AE49" s="271"/>
    </row>
    <row r="50" spans="1:47" s="274" customFormat="1" ht="16.5" customHeight="1" x14ac:dyDescent="0.2">
      <c r="A50" s="271"/>
      <c r="B50" s="272"/>
      <c r="C50" s="408"/>
      <c r="D50" s="408"/>
      <c r="E50" s="475" t="str">
        <f>E9</f>
        <v>05 - Elektroinstalace</v>
      </c>
      <c r="F50" s="476"/>
      <c r="G50" s="476"/>
      <c r="H50" s="476"/>
      <c r="I50" s="271"/>
      <c r="J50" s="271"/>
      <c r="K50" s="271"/>
      <c r="L50" s="273"/>
      <c r="S50" s="271"/>
      <c r="T50" s="271"/>
      <c r="U50" s="271"/>
      <c r="V50" s="271"/>
      <c r="W50" s="271"/>
      <c r="X50" s="271"/>
      <c r="Y50" s="271"/>
      <c r="Z50" s="271"/>
      <c r="AA50" s="271"/>
      <c r="AB50" s="271"/>
      <c r="AC50" s="271"/>
      <c r="AD50" s="271"/>
      <c r="AE50" s="271"/>
    </row>
    <row r="51" spans="1:47" s="274" customFormat="1" ht="6.95" customHeight="1" x14ac:dyDescent="0.2">
      <c r="A51" s="271"/>
      <c r="B51" s="272"/>
      <c r="C51" s="408"/>
      <c r="D51" s="408"/>
      <c r="E51" s="271"/>
      <c r="F51" s="271"/>
      <c r="G51" s="271"/>
      <c r="H51" s="271"/>
      <c r="I51" s="271"/>
      <c r="J51" s="271"/>
      <c r="K51" s="271"/>
      <c r="L51" s="273"/>
      <c r="S51" s="271"/>
      <c r="T51" s="271"/>
      <c r="U51" s="271"/>
      <c r="V51" s="271"/>
      <c r="W51" s="271"/>
      <c r="X51" s="271"/>
      <c r="Y51" s="271"/>
      <c r="Z51" s="271"/>
      <c r="AA51" s="271"/>
      <c r="AB51" s="271"/>
      <c r="AC51" s="271"/>
      <c r="AD51" s="271"/>
      <c r="AE51" s="271"/>
    </row>
    <row r="52" spans="1:47" s="274" customFormat="1" ht="12" customHeight="1" x14ac:dyDescent="0.2">
      <c r="A52" s="271"/>
      <c r="B52" s="272"/>
      <c r="C52" s="413" t="s">
        <v>21</v>
      </c>
      <c r="D52" s="408"/>
      <c r="E52" s="271"/>
      <c r="F52" s="275" t="str">
        <f>F12</f>
        <v xml:space="preserve"> </v>
      </c>
      <c r="G52" s="271"/>
      <c r="H52" s="271"/>
      <c r="I52" s="270" t="s">
        <v>23</v>
      </c>
      <c r="J52" s="276" t="str">
        <f>IF(J12="","",J12)</f>
        <v/>
      </c>
      <c r="K52" s="271"/>
      <c r="L52" s="273"/>
      <c r="S52" s="271"/>
      <c r="T52" s="271"/>
      <c r="U52" s="271"/>
      <c r="V52" s="271"/>
      <c r="W52" s="271"/>
      <c r="X52" s="271"/>
      <c r="Y52" s="271"/>
      <c r="Z52" s="271"/>
      <c r="AA52" s="271"/>
      <c r="AB52" s="271"/>
      <c r="AC52" s="271"/>
      <c r="AD52" s="271"/>
      <c r="AE52" s="271"/>
    </row>
    <row r="53" spans="1:47" s="274" customFormat="1" ht="6.95" customHeight="1" x14ac:dyDescent="0.2">
      <c r="A53" s="271"/>
      <c r="B53" s="272"/>
      <c r="C53" s="408"/>
      <c r="D53" s="408"/>
      <c r="E53" s="271"/>
      <c r="F53" s="271"/>
      <c r="G53" s="271"/>
      <c r="H53" s="271"/>
      <c r="I53" s="271"/>
      <c r="J53" s="271"/>
      <c r="K53" s="271"/>
      <c r="L53" s="273"/>
      <c r="S53" s="271"/>
      <c r="T53" s="271"/>
      <c r="U53" s="271"/>
      <c r="V53" s="271"/>
      <c r="W53" s="271"/>
      <c r="X53" s="271"/>
      <c r="Y53" s="271"/>
      <c r="Z53" s="271"/>
      <c r="AA53" s="271"/>
      <c r="AB53" s="271"/>
      <c r="AC53" s="271"/>
      <c r="AD53" s="271"/>
      <c r="AE53" s="271"/>
    </row>
    <row r="54" spans="1:47" s="274" customFormat="1" ht="40.15" customHeight="1" x14ac:dyDescent="0.2">
      <c r="A54" s="271"/>
      <c r="B54" s="272"/>
      <c r="C54" s="413" t="s">
        <v>24</v>
      </c>
      <c r="D54" s="408"/>
      <c r="E54" s="271"/>
      <c r="F54" s="275" t="str">
        <f>E15</f>
        <v>Statutární město Opava,Horní náměstí 382/69</v>
      </c>
      <c r="G54" s="271"/>
      <c r="H54" s="271"/>
      <c r="I54" s="270" t="s">
        <v>32</v>
      </c>
      <c r="J54" s="299" t="str">
        <f>E21</f>
        <v>nodum atelier,s.r.o.,Nádražní 49,739 91 Jablunkov</v>
      </c>
      <c r="K54" s="271"/>
      <c r="L54" s="273"/>
      <c r="S54" s="271"/>
      <c r="T54" s="271"/>
      <c r="U54" s="271"/>
      <c r="V54" s="271"/>
      <c r="W54" s="271"/>
      <c r="X54" s="271"/>
      <c r="Y54" s="271"/>
      <c r="Z54" s="271"/>
      <c r="AA54" s="271"/>
      <c r="AB54" s="271"/>
      <c r="AC54" s="271"/>
      <c r="AD54" s="271"/>
      <c r="AE54" s="271"/>
    </row>
    <row r="55" spans="1:47" s="274" customFormat="1" ht="15.2" customHeight="1" x14ac:dyDescent="0.2">
      <c r="A55" s="271"/>
      <c r="B55" s="272"/>
      <c r="C55" s="413" t="s">
        <v>30</v>
      </c>
      <c r="D55" s="408"/>
      <c r="E55" s="271"/>
      <c r="F55" s="275" t="str">
        <f>IF(E18="","",E18)</f>
        <v>Vyplň údaj</v>
      </c>
      <c r="G55" s="271"/>
      <c r="H55" s="271"/>
      <c r="I55" s="270" t="s">
        <v>37</v>
      </c>
      <c r="J55" s="299" t="str">
        <f>E24</f>
        <v xml:space="preserve"> </v>
      </c>
      <c r="K55" s="271"/>
      <c r="L55" s="273"/>
      <c r="S55" s="271"/>
      <c r="T55" s="271"/>
      <c r="U55" s="271"/>
      <c r="V55" s="271"/>
      <c r="W55" s="271"/>
      <c r="X55" s="271"/>
      <c r="Y55" s="271"/>
      <c r="Z55" s="271"/>
      <c r="AA55" s="271"/>
      <c r="AB55" s="271"/>
      <c r="AC55" s="271"/>
      <c r="AD55" s="271"/>
      <c r="AE55" s="271"/>
    </row>
    <row r="56" spans="1:47" s="274" customFormat="1" ht="10.35" customHeight="1" x14ac:dyDescent="0.2">
      <c r="A56" s="271"/>
      <c r="B56" s="272"/>
      <c r="C56" s="408"/>
      <c r="D56" s="408"/>
      <c r="E56" s="271"/>
      <c r="F56" s="271"/>
      <c r="G56" s="271"/>
      <c r="H56" s="271"/>
      <c r="I56" s="271"/>
      <c r="J56" s="271"/>
      <c r="K56" s="271"/>
      <c r="L56" s="273"/>
      <c r="S56" s="271"/>
      <c r="T56" s="271"/>
      <c r="U56" s="271"/>
      <c r="V56" s="271"/>
      <c r="W56" s="271"/>
      <c r="X56" s="271"/>
      <c r="Y56" s="271"/>
      <c r="Z56" s="271"/>
      <c r="AA56" s="271"/>
      <c r="AB56" s="271"/>
      <c r="AC56" s="271"/>
      <c r="AD56" s="271"/>
      <c r="AE56" s="271"/>
    </row>
    <row r="57" spans="1:47" s="274" customFormat="1" ht="29.25" customHeight="1" x14ac:dyDescent="0.2">
      <c r="A57" s="271"/>
      <c r="B57" s="272"/>
      <c r="C57" s="414" t="s">
        <v>101</v>
      </c>
      <c r="D57" s="408"/>
      <c r="E57" s="288"/>
      <c r="F57" s="288"/>
      <c r="G57" s="288"/>
      <c r="H57" s="288"/>
      <c r="I57" s="288"/>
      <c r="J57" s="301" t="s">
        <v>102</v>
      </c>
      <c r="K57" s="288"/>
      <c r="L57" s="273"/>
      <c r="S57" s="271"/>
      <c r="T57" s="271"/>
      <c r="U57" s="271"/>
      <c r="V57" s="271"/>
      <c r="W57" s="271"/>
      <c r="X57" s="271"/>
      <c r="Y57" s="271"/>
      <c r="Z57" s="271"/>
      <c r="AA57" s="271"/>
      <c r="AB57" s="271"/>
      <c r="AC57" s="271"/>
      <c r="AD57" s="271"/>
      <c r="AE57" s="271"/>
    </row>
    <row r="58" spans="1:47" s="274" customFormat="1" ht="10.35" customHeight="1" x14ac:dyDescent="0.2">
      <c r="A58" s="271"/>
      <c r="B58" s="272"/>
      <c r="C58" s="408"/>
      <c r="D58" s="408"/>
      <c r="E58" s="271"/>
      <c r="F58" s="271"/>
      <c r="G58" s="271"/>
      <c r="H58" s="271"/>
      <c r="I58" s="271"/>
      <c r="J58" s="271"/>
      <c r="K58" s="271"/>
      <c r="L58" s="273"/>
      <c r="S58" s="271"/>
      <c r="T58" s="271"/>
      <c r="U58" s="271"/>
      <c r="V58" s="271"/>
      <c r="W58" s="271"/>
      <c r="X58" s="271"/>
      <c r="Y58" s="271"/>
      <c r="Z58" s="271"/>
      <c r="AA58" s="271"/>
      <c r="AB58" s="271"/>
      <c r="AC58" s="271"/>
      <c r="AD58" s="271"/>
      <c r="AE58" s="271"/>
    </row>
    <row r="59" spans="1:47" s="274" customFormat="1" ht="22.9" customHeight="1" x14ac:dyDescent="0.2">
      <c r="A59" s="271"/>
      <c r="B59" s="272"/>
      <c r="C59" s="415" t="s">
        <v>72</v>
      </c>
      <c r="D59" s="408"/>
      <c r="E59" s="271"/>
      <c r="F59" s="271"/>
      <c r="G59" s="271"/>
      <c r="H59" s="271"/>
      <c r="I59" s="271"/>
      <c r="J59" s="283">
        <f>J86</f>
        <v>0</v>
      </c>
      <c r="K59" s="271"/>
      <c r="L59" s="273"/>
      <c r="S59" s="271"/>
      <c r="T59" s="271"/>
      <c r="U59" s="271"/>
      <c r="V59" s="271"/>
      <c r="W59" s="271"/>
      <c r="X59" s="271"/>
      <c r="Y59" s="271"/>
      <c r="Z59" s="271"/>
      <c r="AA59" s="271"/>
      <c r="AB59" s="271"/>
      <c r="AC59" s="271"/>
      <c r="AD59" s="271"/>
      <c r="AE59" s="271"/>
      <c r="AU59" s="264" t="s">
        <v>103</v>
      </c>
    </row>
    <row r="60" spans="1:47" s="303" customFormat="1" ht="24.95" customHeight="1" x14ac:dyDescent="0.2">
      <c r="B60" s="304"/>
      <c r="C60" s="416"/>
      <c r="D60" s="434" t="s">
        <v>916</v>
      </c>
      <c r="E60" s="306"/>
      <c r="F60" s="306"/>
      <c r="G60" s="306"/>
      <c r="H60" s="306"/>
      <c r="I60" s="306"/>
      <c r="J60" s="307">
        <f>J87</f>
        <v>0</v>
      </c>
      <c r="L60" s="304"/>
    </row>
    <row r="61" spans="1:47" s="303" customFormat="1" ht="24.95" customHeight="1" x14ac:dyDescent="0.2">
      <c r="B61" s="304"/>
      <c r="C61" s="416"/>
      <c r="D61" s="434" t="s">
        <v>917</v>
      </c>
      <c r="E61" s="306"/>
      <c r="F61" s="306"/>
      <c r="G61" s="306"/>
      <c r="H61" s="306"/>
      <c r="I61" s="306"/>
      <c r="J61" s="307">
        <f>J100</f>
        <v>0</v>
      </c>
      <c r="L61" s="304"/>
    </row>
    <row r="62" spans="1:47" s="303" customFormat="1" ht="24.95" customHeight="1" x14ac:dyDescent="0.2">
      <c r="B62" s="304"/>
      <c r="C62" s="416"/>
      <c r="D62" s="434" t="s">
        <v>918</v>
      </c>
      <c r="E62" s="306"/>
      <c r="F62" s="306"/>
      <c r="G62" s="306"/>
      <c r="H62" s="306"/>
      <c r="I62" s="306"/>
      <c r="J62" s="307">
        <f>J107</f>
        <v>0</v>
      </c>
      <c r="L62" s="304"/>
    </row>
    <row r="63" spans="1:47" s="303" customFormat="1" ht="24.95" customHeight="1" x14ac:dyDescent="0.2">
      <c r="B63" s="304"/>
      <c r="C63" s="416"/>
      <c r="D63" s="434" t="s">
        <v>919</v>
      </c>
      <c r="E63" s="306"/>
      <c r="F63" s="306"/>
      <c r="G63" s="306"/>
      <c r="H63" s="306"/>
      <c r="I63" s="306"/>
      <c r="J63" s="307">
        <f>J137</f>
        <v>0</v>
      </c>
      <c r="L63" s="304"/>
    </row>
    <row r="64" spans="1:47" s="303" customFormat="1" ht="24.95" customHeight="1" x14ac:dyDescent="0.2">
      <c r="B64" s="304"/>
      <c r="C64" s="416"/>
      <c r="D64" s="434" t="s">
        <v>920</v>
      </c>
      <c r="E64" s="306"/>
      <c r="F64" s="306"/>
      <c r="G64" s="306"/>
      <c r="H64" s="306"/>
      <c r="I64" s="306"/>
      <c r="J64" s="307">
        <f>J156</f>
        <v>0</v>
      </c>
      <c r="L64" s="304"/>
    </row>
    <row r="65" spans="1:31" s="303" customFormat="1" ht="24.95" customHeight="1" x14ac:dyDescent="0.2">
      <c r="B65" s="304"/>
      <c r="C65" s="416"/>
      <c r="D65" s="434" t="s">
        <v>921</v>
      </c>
      <c r="E65" s="306"/>
      <c r="F65" s="306"/>
      <c r="G65" s="306"/>
      <c r="H65" s="306"/>
      <c r="I65" s="306"/>
      <c r="J65" s="307">
        <f>J163</f>
        <v>0</v>
      </c>
      <c r="L65" s="304"/>
    </row>
    <row r="66" spans="1:31" s="303" customFormat="1" ht="24.95" customHeight="1" x14ac:dyDescent="0.2">
      <c r="B66" s="304"/>
      <c r="C66" s="416"/>
      <c r="D66" s="434" t="s">
        <v>1358</v>
      </c>
      <c r="E66" s="306"/>
      <c r="F66" s="306"/>
      <c r="G66" s="306"/>
      <c r="H66" s="306"/>
      <c r="I66" s="306"/>
      <c r="J66" s="307">
        <f>J174</f>
        <v>0</v>
      </c>
      <c r="L66" s="304"/>
    </row>
    <row r="67" spans="1:31" s="274" customFormat="1" ht="21.75" customHeight="1" x14ac:dyDescent="0.2">
      <c r="A67" s="271"/>
      <c r="B67" s="272"/>
      <c r="C67" s="408"/>
      <c r="D67" s="408"/>
      <c r="E67" s="271"/>
      <c r="F67" s="271"/>
      <c r="G67" s="271"/>
      <c r="H67" s="271"/>
      <c r="I67" s="271"/>
      <c r="J67" s="271"/>
      <c r="K67" s="271"/>
      <c r="L67" s="273"/>
      <c r="S67" s="271"/>
      <c r="T67" s="271"/>
      <c r="U67" s="271"/>
      <c r="V67" s="271"/>
      <c r="W67" s="271"/>
      <c r="X67" s="271"/>
      <c r="Y67" s="271"/>
      <c r="Z67" s="271"/>
      <c r="AA67" s="271"/>
      <c r="AB67" s="271"/>
      <c r="AC67" s="271"/>
      <c r="AD67" s="271"/>
      <c r="AE67" s="271"/>
    </row>
    <row r="68" spans="1:31" s="274" customFormat="1" ht="6.95" customHeight="1" x14ac:dyDescent="0.2">
      <c r="A68" s="271"/>
      <c r="B68" s="295"/>
      <c r="C68" s="410"/>
      <c r="D68" s="410"/>
      <c r="E68" s="296"/>
      <c r="F68" s="296"/>
      <c r="G68" s="296"/>
      <c r="H68" s="296"/>
      <c r="I68" s="296"/>
      <c r="J68" s="296"/>
      <c r="K68" s="296"/>
      <c r="L68" s="273"/>
      <c r="S68" s="271"/>
      <c r="T68" s="271"/>
      <c r="U68" s="271"/>
      <c r="V68" s="271"/>
      <c r="W68" s="271"/>
      <c r="X68" s="271"/>
      <c r="Y68" s="271"/>
      <c r="Z68" s="271"/>
      <c r="AA68" s="271"/>
      <c r="AB68" s="271"/>
      <c r="AC68" s="271"/>
      <c r="AD68" s="271"/>
      <c r="AE68" s="271"/>
    </row>
    <row r="72" spans="1:31" s="274" customFormat="1" ht="6.95" customHeight="1" x14ac:dyDescent="0.2">
      <c r="A72" s="271"/>
      <c r="B72" s="297"/>
      <c r="C72" s="411"/>
      <c r="D72" s="411"/>
      <c r="E72" s="298"/>
      <c r="F72" s="298"/>
      <c r="G72" s="298"/>
      <c r="H72" s="298"/>
      <c r="I72" s="298"/>
      <c r="J72" s="298"/>
      <c r="K72" s="298"/>
      <c r="L72" s="273"/>
      <c r="S72" s="271"/>
      <c r="T72" s="271"/>
      <c r="U72" s="271"/>
      <c r="V72" s="271"/>
      <c r="W72" s="271"/>
      <c r="X72" s="271"/>
      <c r="Y72" s="271"/>
      <c r="Z72" s="271"/>
      <c r="AA72" s="271"/>
      <c r="AB72" s="271"/>
      <c r="AC72" s="271"/>
      <c r="AD72" s="271"/>
      <c r="AE72" s="271"/>
    </row>
    <row r="73" spans="1:31" s="274" customFormat="1" ht="24.95" customHeight="1" x14ac:dyDescent="0.2">
      <c r="A73" s="271"/>
      <c r="B73" s="272"/>
      <c r="C73" s="412" t="s">
        <v>121</v>
      </c>
      <c r="D73" s="408"/>
      <c r="E73" s="271"/>
      <c r="F73" s="271"/>
      <c r="G73" s="271"/>
      <c r="H73" s="271"/>
      <c r="I73" s="271"/>
      <c r="J73" s="271"/>
      <c r="K73" s="271"/>
      <c r="L73" s="273"/>
      <c r="S73" s="271"/>
      <c r="T73" s="271"/>
      <c r="U73" s="271"/>
      <c r="V73" s="271"/>
      <c r="W73" s="271"/>
      <c r="X73" s="271"/>
      <c r="Y73" s="271"/>
      <c r="Z73" s="271"/>
      <c r="AA73" s="271"/>
      <c r="AB73" s="271"/>
      <c r="AC73" s="271"/>
      <c r="AD73" s="271"/>
      <c r="AE73" s="271"/>
    </row>
    <row r="74" spans="1:31" s="274" customFormat="1" ht="6.95" customHeight="1" x14ac:dyDescent="0.2">
      <c r="A74" s="271"/>
      <c r="B74" s="272"/>
      <c r="C74" s="408"/>
      <c r="D74" s="408"/>
      <c r="E74" s="271"/>
      <c r="F74" s="271"/>
      <c r="G74" s="271"/>
      <c r="H74" s="271"/>
      <c r="I74" s="271"/>
      <c r="J74" s="271"/>
      <c r="K74" s="271"/>
      <c r="L74" s="273"/>
      <c r="S74" s="271"/>
      <c r="T74" s="271"/>
      <c r="U74" s="271"/>
      <c r="V74" s="271"/>
      <c r="W74" s="271"/>
      <c r="X74" s="271"/>
      <c r="Y74" s="271"/>
      <c r="Z74" s="271"/>
      <c r="AA74" s="271"/>
      <c r="AB74" s="271"/>
      <c r="AC74" s="271"/>
      <c r="AD74" s="271"/>
      <c r="AE74" s="271"/>
    </row>
    <row r="75" spans="1:31" s="274" customFormat="1" ht="12" customHeight="1" x14ac:dyDescent="0.2">
      <c r="A75" s="271"/>
      <c r="B75" s="272"/>
      <c r="C75" s="413" t="s">
        <v>17</v>
      </c>
      <c r="D75" s="408"/>
      <c r="E75" s="271"/>
      <c r="F75" s="271"/>
      <c r="G75" s="271"/>
      <c r="H75" s="271"/>
      <c r="I75" s="271"/>
      <c r="J75" s="271"/>
      <c r="K75" s="271"/>
      <c r="L75" s="273"/>
      <c r="S75" s="271"/>
      <c r="T75" s="271"/>
      <c r="U75" s="271"/>
      <c r="V75" s="271"/>
      <c r="W75" s="271"/>
      <c r="X75" s="271"/>
      <c r="Y75" s="271"/>
      <c r="Z75" s="271"/>
      <c r="AA75" s="271"/>
      <c r="AB75" s="271"/>
      <c r="AC75" s="271"/>
      <c r="AD75" s="271"/>
      <c r="AE75" s="271"/>
    </row>
    <row r="76" spans="1:31" s="274" customFormat="1" ht="16.5" customHeight="1" x14ac:dyDescent="0.2">
      <c r="A76" s="271"/>
      <c r="B76" s="272"/>
      <c r="C76" s="408"/>
      <c r="D76" s="408"/>
      <c r="E76" s="477" t="str">
        <f>E7</f>
        <v>Turistické informační centrum v Opavě - rekonstrukce interiéru</v>
      </c>
      <c r="F76" s="478"/>
      <c r="G76" s="478"/>
      <c r="H76" s="478"/>
      <c r="I76" s="271"/>
      <c r="J76" s="271"/>
      <c r="K76" s="271"/>
      <c r="L76" s="273"/>
      <c r="S76" s="271"/>
      <c r="T76" s="271"/>
      <c r="U76" s="271"/>
      <c r="V76" s="271"/>
      <c r="W76" s="271"/>
      <c r="X76" s="271"/>
      <c r="Y76" s="271"/>
      <c r="Z76" s="271"/>
      <c r="AA76" s="271"/>
      <c r="AB76" s="271"/>
      <c r="AC76" s="271"/>
      <c r="AD76" s="271"/>
      <c r="AE76" s="271"/>
    </row>
    <row r="77" spans="1:31" s="274" customFormat="1" ht="12" customHeight="1" x14ac:dyDescent="0.2">
      <c r="A77" s="271"/>
      <c r="B77" s="272"/>
      <c r="C77" s="413" t="s">
        <v>98</v>
      </c>
      <c r="D77" s="408"/>
      <c r="E77" s="271"/>
      <c r="F77" s="271"/>
      <c r="G77" s="271"/>
      <c r="H77" s="271"/>
      <c r="I77" s="271"/>
      <c r="J77" s="271"/>
      <c r="K77" s="271"/>
      <c r="L77" s="273"/>
      <c r="S77" s="271"/>
      <c r="T77" s="271"/>
      <c r="U77" s="271"/>
      <c r="V77" s="271"/>
      <c r="W77" s="271"/>
      <c r="X77" s="271"/>
      <c r="Y77" s="271"/>
      <c r="Z77" s="271"/>
      <c r="AA77" s="271"/>
      <c r="AB77" s="271"/>
      <c r="AC77" s="271"/>
      <c r="AD77" s="271"/>
      <c r="AE77" s="271"/>
    </row>
    <row r="78" spans="1:31" s="274" customFormat="1" ht="16.5" customHeight="1" x14ac:dyDescent="0.2">
      <c r="A78" s="271"/>
      <c r="B78" s="272"/>
      <c r="C78" s="408"/>
      <c r="D78" s="408"/>
      <c r="E78" s="475" t="str">
        <f>E9</f>
        <v>05 - Elektroinstalace</v>
      </c>
      <c r="F78" s="476"/>
      <c r="G78" s="476"/>
      <c r="H78" s="476"/>
      <c r="I78" s="271"/>
      <c r="J78" s="271"/>
      <c r="K78" s="271"/>
      <c r="L78" s="273"/>
      <c r="S78" s="271"/>
      <c r="T78" s="271"/>
      <c r="U78" s="271"/>
      <c r="V78" s="271"/>
      <c r="W78" s="271"/>
      <c r="X78" s="271"/>
      <c r="Y78" s="271"/>
      <c r="Z78" s="271"/>
      <c r="AA78" s="271"/>
      <c r="AB78" s="271"/>
      <c r="AC78" s="271"/>
      <c r="AD78" s="271"/>
      <c r="AE78" s="271"/>
    </row>
    <row r="79" spans="1:31" s="274" customFormat="1" ht="6.95" customHeight="1" x14ac:dyDescent="0.2">
      <c r="A79" s="271"/>
      <c r="B79" s="272"/>
      <c r="C79" s="408"/>
      <c r="D79" s="408"/>
      <c r="E79" s="271"/>
      <c r="F79" s="271"/>
      <c r="G79" s="271"/>
      <c r="H79" s="271"/>
      <c r="I79" s="271"/>
      <c r="J79" s="271"/>
      <c r="K79" s="271"/>
      <c r="L79" s="273"/>
      <c r="S79" s="271"/>
      <c r="T79" s="271"/>
      <c r="U79" s="271"/>
      <c r="V79" s="271"/>
      <c r="W79" s="271"/>
      <c r="X79" s="271"/>
      <c r="Y79" s="271"/>
      <c r="Z79" s="271"/>
      <c r="AA79" s="271"/>
      <c r="AB79" s="271"/>
      <c r="AC79" s="271"/>
      <c r="AD79" s="271"/>
      <c r="AE79" s="271"/>
    </row>
    <row r="80" spans="1:31" s="274" customFormat="1" ht="12" customHeight="1" x14ac:dyDescent="0.2">
      <c r="A80" s="271"/>
      <c r="B80" s="272"/>
      <c r="C80" s="413" t="s">
        <v>21</v>
      </c>
      <c r="D80" s="408"/>
      <c r="E80" s="271"/>
      <c r="F80" s="275" t="str">
        <f>F12</f>
        <v xml:space="preserve"> </v>
      </c>
      <c r="G80" s="271"/>
      <c r="H80" s="271"/>
      <c r="I80" s="270" t="s">
        <v>23</v>
      </c>
      <c r="J80" s="276" t="str">
        <f>IF(J12="","",J12)</f>
        <v/>
      </c>
      <c r="K80" s="271"/>
      <c r="L80" s="273"/>
      <c r="S80" s="271"/>
      <c r="T80" s="271"/>
      <c r="U80" s="271"/>
      <c r="V80" s="271"/>
      <c r="W80" s="271"/>
      <c r="X80" s="271"/>
      <c r="Y80" s="271"/>
      <c r="Z80" s="271"/>
      <c r="AA80" s="271"/>
      <c r="AB80" s="271"/>
      <c r="AC80" s="271"/>
      <c r="AD80" s="271"/>
      <c r="AE80" s="271"/>
    </row>
    <row r="81" spans="1:65" s="274" customFormat="1" ht="6.95" customHeight="1" x14ac:dyDescent="0.2">
      <c r="A81" s="271"/>
      <c r="B81" s="272"/>
      <c r="C81" s="408"/>
      <c r="D81" s="408"/>
      <c r="E81" s="271"/>
      <c r="F81" s="271"/>
      <c r="G81" s="271"/>
      <c r="H81" s="271"/>
      <c r="I81" s="271"/>
      <c r="J81" s="271"/>
      <c r="K81" s="271"/>
      <c r="L81" s="273"/>
      <c r="S81" s="271"/>
      <c r="T81" s="271"/>
      <c r="U81" s="271"/>
      <c r="V81" s="271"/>
      <c r="W81" s="271"/>
      <c r="X81" s="271"/>
      <c r="Y81" s="271"/>
      <c r="Z81" s="271"/>
      <c r="AA81" s="271"/>
      <c r="AB81" s="271"/>
      <c r="AC81" s="271"/>
      <c r="AD81" s="271"/>
      <c r="AE81" s="271"/>
    </row>
    <row r="82" spans="1:65" s="274" customFormat="1" ht="40.15" customHeight="1" x14ac:dyDescent="0.2">
      <c r="A82" s="271"/>
      <c r="B82" s="272"/>
      <c r="C82" s="413" t="s">
        <v>24</v>
      </c>
      <c r="D82" s="408"/>
      <c r="E82" s="271"/>
      <c r="F82" s="275" t="str">
        <f>E15</f>
        <v>Statutární město Opava,Horní náměstí 382/69</v>
      </c>
      <c r="G82" s="271"/>
      <c r="H82" s="271"/>
      <c r="I82" s="270" t="s">
        <v>32</v>
      </c>
      <c r="J82" s="299" t="str">
        <f>E21</f>
        <v>nodum atelier,s.r.o.,Nádražní 49,739 91 Jablunkov</v>
      </c>
      <c r="K82" s="271"/>
      <c r="L82" s="273"/>
      <c r="S82" s="271"/>
      <c r="T82" s="271"/>
      <c r="U82" s="271"/>
      <c r="V82" s="271"/>
      <c r="W82" s="271"/>
      <c r="X82" s="271"/>
      <c r="Y82" s="271"/>
      <c r="Z82" s="271"/>
      <c r="AA82" s="271"/>
      <c r="AB82" s="271"/>
      <c r="AC82" s="271"/>
      <c r="AD82" s="271"/>
      <c r="AE82" s="271"/>
    </row>
    <row r="83" spans="1:65" s="274" customFormat="1" ht="15.2" customHeight="1" x14ac:dyDescent="0.2">
      <c r="A83" s="271"/>
      <c r="B83" s="272"/>
      <c r="C83" s="413" t="s">
        <v>30</v>
      </c>
      <c r="D83" s="408"/>
      <c r="E83" s="271"/>
      <c r="F83" s="275" t="str">
        <f>IF(E18="","",E18)</f>
        <v>Vyplň údaj</v>
      </c>
      <c r="G83" s="271"/>
      <c r="H83" s="271"/>
      <c r="I83" s="270" t="s">
        <v>37</v>
      </c>
      <c r="J83" s="299" t="str">
        <f>E24</f>
        <v xml:space="preserve"> </v>
      </c>
      <c r="K83" s="271"/>
      <c r="L83" s="273"/>
      <c r="S83" s="271"/>
      <c r="T83" s="271"/>
      <c r="U83" s="271"/>
      <c r="V83" s="271"/>
      <c r="W83" s="271"/>
      <c r="X83" s="271"/>
      <c r="Y83" s="271"/>
      <c r="Z83" s="271"/>
      <c r="AA83" s="271"/>
      <c r="AB83" s="271"/>
      <c r="AC83" s="271"/>
      <c r="AD83" s="271"/>
      <c r="AE83" s="271"/>
    </row>
    <row r="84" spans="1:65" s="274" customFormat="1" ht="10.35" customHeight="1" x14ac:dyDescent="0.2">
      <c r="A84" s="271"/>
      <c r="B84" s="272"/>
      <c r="C84" s="408"/>
      <c r="D84" s="408"/>
      <c r="E84" s="271"/>
      <c r="F84" s="271"/>
      <c r="G84" s="271"/>
      <c r="H84" s="271"/>
      <c r="I84" s="271"/>
      <c r="J84" s="271"/>
      <c r="K84" s="271"/>
      <c r="L84" s="273"/>
      <c r="S84" s="271"/>
      <c r="T84" s="271"/>
      <c r="U84" s="271"/>
      <c r="V84" s="271"/>
      <c r="W84" s="271"/>
      <c r="X84" s="271"/>
      <c r="Y84" s="271"/>
      <c r="Z84" s="271"/>
      <c r="AA84" s="271"/>
      <c r="AB84" s="271"/>
      <c r="AC84" s="271"/>
      <c r="AD84" s="271"/>
      <c r="AE84" s="271"/>
    </row>
    <row r="85" spans="1:65" s="322" customFormat="1" ht="29.25" customHeight="1" x14ac:dyDescent="0.2">
      <c r="A85" s="313"/>
      <c r="B85" s="314"/>
      <c r="C85" s="418" t="s">
        <v>122</v>
      </c>
      <c r="D85" s="435" t="s">
        <v>59</v>
      </c>
      <c r="E85" s="316" t="s">
        <v>55</v>
      </c>
      <c r="F85" s="316" t="s">
        <v>56</v>
      </c>
      <c r="G85" s="316" t="s">
        <v>123</v>
      </c>
      <c r="H85" s="316" t="s">
        <v>124</v>
      </c>
      <c r="I85" s="316" t="s">
        <v>125</v>
      </c>
      <c r="J85" s="316" t="s">
        <v>102</v>
      </c>
      <c r="K85" s="317" t="s">
        <v>126</v>
      </c>
      <c r="L85" s="318"/>
      <c r="M85" s="319" t="s">
        <v>3</v>
      </c>
      <c r="N85" s="320" t="s">
        <v>44</v>
      </c>
      <c r="O85" s="320" t="s">
        <v>127</v>
      </c>
      <c r="P85" s="320" t="s">
        <v>128</v>
      </c>
      <c r="Q85" s="320" t="s">
        <v>129</v>
      </c>
      <c r="R85" s="320" t="s">
        <v>130</v>
      </c>
      <c r="S85" s="320" t="s">
        <v>131</v>
      </c>
      <c r="T85" s="321" t="s">
        <v>132</v>
      </c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</row>
    <row r="86" spans="1:65" s="274" customFormat="1" ht="22.9" customHeight="1" x14ac:dyDescent="0.25">
      <c r="A86" s="271"/>
      <c r="B86" s="272"/>
      <c r="C86" s="419" t="s">
        <v>133</v>
      </c>
      <c r="D86" s="408"/>
      <c r="E86" s="271"/>
      <c r="F86" s="271"/>
      <c r="G86" s="271"/>
      <c r="H86" s="271"/>
      <c r="I86" s="271"/>
      <c r="J86" s="324">
        <f>J87+J100+J107+J137+J156+J163+J174</f>
        <v>0</v>
      </c>
      <c r="K86" s="271"/>
      <c r="L86" s="272"/>
      <c r="M86" s="325"/>
      <c r="N86" s="326"/>
      <c r="O86" s="281"/>
      <c r="P86" s="327" t="e">
        <f>P87+P100+P107+P137+P156+P163+#REF!+P174</f>
        <v>#REF!</v>
      </c>
      <c r="Q86" s="281"/>
      <c r="R86" s="327" t="e">
        <f>R87+R100+R107+R137+R156+R163+#REF!+R174</f>
        <v>#REF!</v>
      </c>
      <c r="S86" s="281"/>
      <c r="T86" s="328" t="e">
        <f>T87+T100+T107+T137+T156+T163+#REF!+T174</f>
        <v>#REF!</v>
      </c>
      <c r="U86" s="271"/>
      <c r="V86" s="271"/>
      <c r="W86" s="271"/>
      <c r="X86" s="271"/>
      <c r="Y86" s="271"/>
      <c r="Z86" s="271"/>
      <c r="AA86" s="271"/>
      <c r="AB86" s="271"/>
      <c r="AC86" s="271"/>
      <c r="AD86" s="271"/>
      <c r="AE86" s="271"/>
      <c r="AT86" s="264" t="s">
        <v>73</v>
      </c>
      <c r="AU86" s="264" t="s">
        <v>103</v>
      </c>
      <c r="BK86" s="329" t="e">
        <f>BK87+BK100+BK107+BK137+BK156+BK163+#REF!+BK174</f>
        <v>#REF!</v>
      </c>
    </row>
    <row r="87" spans="1:65" s="330" customFormat="1" ht="25.9" customHeight="1" x14ac:dyDescent="0.2">
      <c r="B87" s="331"/>
      <c r="C87" s="420"/>
      <c r="D87" s="436" t="s">
        <v>73</v>
      </c>
      <c r="E87" s="333" t="s">
        <v>922</v>
      </c>
      <c r="F87" s="333" t="s">
        <v>923</v>
      </c>
      <c r="J87" s="334">
        <f>BK87</f>
        <v>0</v>
      </c>
      <c r="L87" s="331"/>
      <c r="M87" s="335"/>
      <c r="N87" s="336"/>
      <c r="O87" s="336"/>
      <c r="P87" s="337">
        <f>SUM(P88:P99)</f>
        <v>0</v>
      </c>
      <c r="Q87" s="336"/>
      <c r="R87" s="337">
        <f>SUM(R88:R99)</f>
        <v>0</v>
      </c>
      <c r="S87" s="336"/>
      <c r="T87" s="338">
        <f>SUM(T88:T99)</f>
        <v>0</v>
      </c>
      <c r="AR87" s="332" t="s">
        <v>82</v>
      </c>
      <c r="AT87" s="339" t="s">
        <v>73</v>
      </c>
      <c r="AU87" s="339" t="s">
        <v>74</v>
      </c>
      <c r="AY87" s="332" t="s">
        <v>136</v>
      </c>
      <c r="BK87" s="340">
        <f>SUM(BK88:BK99)</f>
        <v>0</v>
      </c>
    </row>
    <row r="88" spans="1:65" s="274" customFormat="1" ht="16.5" customHeight="1" x14ac:dyDescent="0.2">
      <c r="A88" s="271"/>
      <c r="B88" s="272"/>
      <c r="C88" s="404" t="s">
        <v>82</v>
      </c>
      <c r="D88" s="404" t="s">
        <v>139</v>
      </c>
      <c r="E88" s="344" t="s">
        <v>924</v>
      </c>
      <c r="F88" s="345" t="s">
        <v>925</v>
      </c>
      <c r="G88" s="346" t="s">
        <v>237</v>
      </c>
      <c r="H88" s="347">
        <v>400</v>
      </c>
      <c r="I88" s="131"/>
      <c r="J88" s="348">
        <f>ROUND(I88*H88,2)</f>
        <v>0</v>
      </c>
      <c r="K88" s="345" t="s">
        <v>3</v>
      </c>
      <c r="L88" s="272"/>
      <c r="M88" s="349" t="s">
        <v>3</v>
      </c>
      <c r="N88" s="350" t="s">
        <v>45</v>
      </c>
      <c r="O88" s="351"/>
      <c r="P88" s="352">
        <f>O88*H88</f>
        <v>0</v>
      </c>
      <c r="Q88" s="352">
        <v>0</v>
      </c>
      <c r="R88" s="352">
        <f>Q88*H88</f>
        <v>0</v>
      </c>
      <c r="S88" s="352">
        <v>0</v>
      </c>
      <c r="T88" s="353">
        <f>S88*H88</f>
        <v>0</v>
      </c>
      <c r="U88" s="271"/>
      <c r="V88" s="271"/>
      <c r="W88" s="271"/>
      <c r="X88" s="271"/>
      <c r="Y88" s="271"/>
      <c r="Z88" s="271"/>
      <c r="AA88" s="271"/>
      <c r="AB88" s="271"/>
      <c r="AC88" s="271"/>
      <c r="AD88" s="271"/>
      <c r="AE88" s="271"/>
      <c r="AR88" s="354" t="s">
        <v>144</v>
      </c>
      <c r="AT88" s="354" t="s">
        <v>139</v>
      </c>
      <c r="AU88" s="354" t="s">
        <v>82</v>
      </c>
      <c r="AY88" s="264" t="s">
        <v>136</v>
      </c>
      <c r="BE88" s="355">
        <f>IF(N88="základní",J88,0)</f>
        <v>0</v>
      </c>
      <c r="BF88" s="355">
        <f>IF(N88="snížená",J88,0)</f>
        <v>0</v>
      </c>
      <c r="BG88" s="355">
        <f>IF(N88="zákl. přenesená",J88,0)</f>
        <v>0</v>
      </c>
      <c r="BH88" s="355">
        <f>IF(N88="sníž. přenesená",J88,0)</f>
        <v>0</v>
      </c>
      <c r="BI88" s="355">
        <f>IF(N88="nulová",J88,0)</f>
        <v>0</v>
      </c>
      <c r="BJ88" s="264" t="s">
        <v>82</v>
      </c>
      <c r="BK88" s="355">
        <f>ROUND(I88*H88,2)</f>
        <v>0</v>
      </c>
      <c r="BL88" s="264" t="s">
        <v>144</v>
      </c>
      <c r="BM88" s="354" t="s">
        <v>84</v>
      </c>
    </row>
    <row r="89" spans="1:65" s="274" customFormat="1" ht="19.5" x14ac:dyDescent="0.2">
      <c r="A89" s="271"/>
      <c r="B89" s="272"/>
      <c r="C89" s="408"/>
      <c r="D89" s="405" t="s">
        <v>341</v>
      </c>
      <c r="E89" s="271"/>
      <c r="F89" s="385" t="s">
        <v>926</v>
      </c>
      <c r="G89" s="271"/>
      <c r="H89" s="271"/>
      <c r="I89" s="136"/>
      <c r="J89" s="271"/>
      <c r="K89" s="271"/>
      <c r="L89" s="272"/>
      <c r="M89" s="358"/>
      <c r="N89" s="359"/>
      <c r="O89" s="351"/>
      <c r="P89" s="351"/>
      <c r="Q89" s="351"/>
      <c r="R89" s="351"/>
      <c r="S89" s="351"/>
      <c r="T89" s="360"/>
      <c r="U89" s="271"/>
      <c r="V89" s="271"/>
      <c r="W89" s="271"/>
      <c r="X89" s="271"/>
      <c r="Y89" s="271"/>
      <c r="Z89" s="271"/>
      <c r="AA89" s="271"/>
      <c r="AB89" s="271"/>
      <c r="AC89" s="271"/>
      <c r="AD89" s="271"/>
      <c r="AE89" s="271"/>
      <c r="AT89" s="264" t="s">
        <v>341</v>
      </c>
      <c r="AU89" s="264" t="s">
        <v>82</v>
      </c>
    </row>
    <row r="90" spans="1:65" s="274" customFormat="1" ht="16.5" customHeight="1" x14ac:dyDescent="0.2">
      <c r="A90" s="271"/>
      <c r="B90" s="272"/>
      <c r="C90" s="404" t="s">
        <v>84</v>
      </c>
      <c r="D90" s="404" t="s">
        <v>139</v>
      </c>
      <c r="E90" s="344" t="s">
        <v>927</v>
      </c>
      <c r="F90" s="345" t="s">
        <v>928</v>
      </c>
      <c r="G90" s="346" t="s">
        <v>237</v>
      </c>
      <c r="H90" s="347">
        <v>500</v>
      </c>
      <c r="I90" s="131"/>
      <c r="J90" s="348">
        <f>ROUND(I90*H90,2)</f>
        <v>0</v>
      </c>
      <c r="K90" s="345" t="s">
        <v>3</v>
      </c>
      <c r="L90" s="272"/>
      <c r="M90" s="349" t="s">
        <v>3</v>
      </c>
      <c r="N90" s="350" t="s">
        <v>45</v>
      </c>
      <c r="O90" s="351"/>
      <c r="P90" s="352">
        <f>O90*H90</f>
        <v>0</v>
      </c>
      <c r="Q90" s="352">
        <v>0</v>
      </c>
      <c r="R90" s="352">
        <f>Q90*H90</f>
        <v>0</v>
      </c>
      <c r="S90" s="352">
        <v>0</v>
      </c>
      <c r="T90" s="353">
        <f>S90*H90</f>
        <v>0</v>
      </c>
      <c r="U90" s="271"/>
      <c r="V90" s="271"/>
      <c r="W90" s="271"/>
      <c r="X90" s="271"/>
      <c r="Y90" s="271"/>
      <c r="Z90" s="271"/>
      <c r="AA90" s="271"/>
      <c r="AB90" s="271"/>
      <c r="AC90" s="271"/>
      <c r="AD90" s="271"/>
      <c r="AE90" s="271"/>
      <c r="AR90" s="354" t="s">
        <v>144</v>
      </c>
      <c r="AT90" s="354" t="s">
        <v>139</v>
      </c>
      <c r="AU90" s="354" t="s">
        <v>82</v>
      </c>
      <c r="AY90" s="264" t="s">
        <v>136</v>
      </c>
      <c r="BE90" s="355">
        <f>IF(N90="základní",J90,0)</f>
        <v>0</v>
      </c>
      <c r="BF90" s="355">
        <f>IF(N90="snížená",J90,0)</f>
        <v>0</v>
      </c>
      <c r="BG90" s="355">
        <f>IF(N90="zákl. přenesená",J90,0)</f>
        <v>0</v>
      </c>
      <c r="BH90" s="355">
        <f>IF(N90="sníž. přenesená",J90,0)</f>
        <v>0</v>
      </c>
      <c r="BI90" s="355">
        <f>IF(N90="nulová",J90,0)</f>
        <v>0</v>
      </c>
      <c r="BJ90" s="264" t="s">
        <v>82</v>
      </c>
      <c r="BK90" s="355">
        <f>ROUND(I90*H90,2)</f>
        <v>0</v>
      </c>
      <c r="BL90" s="264" t="s">
        <v>144</v>
      </c>
      <c r="BM90" s="354" t="s">
        <v>144</v>
      </c>
    </row>
    <row r="91" spans="1:65" s="274" customFormat="1" ht="19.5" x14ac:dyDescent="0.2">
      <c r="A91" s="271"/>
      <c r="B91" s="272"/>
      <c r="C91" s="408"/>
      <c r="D91" s="405" t="s">
        <v>341</v>
      </c>
      <c r="E91" s="271"/>
      <c r="F91" s="385" t="s">
        <v>929</v>
      </c>
      <c r="G91" s="271"/>
      <c r="H91" s="271"/>
      <c r="I91" s="136"/>
      <c r="J91" s="271"/>
      <c r="K91" s="271"/>
      <c r="L91" s="272"/>
      <c r="M91" s="358"/>
      <c r="N91" s="359"/>
      <c r="O91" s="351"/>
      <c r="P91" s="351"/>
      <c r="Q91" s="351"/>
      <c r="R91" s="351"/>
      <c r="S91" s="351"/>
      <c r="T91" s="360"/>
      <c r="U91" s="271"/>
      <c r="V91" s="271"/>
      <c r="W91" s="271"/>
      <c r="X91" s="271"/>
      <c r="Y91" s="271"/>
      <c r="Z91" s="271"/>
      <c r="AA91" s="271"/>
      <c r="AB91" s="271"/>
      <c r="AC91" s="271"/>
      <c r="AD91" s="271"/>
      <c r="AE91" s="271"/>
      <c r="AT91" s="264" t="s">
        <v>341</v>
      </c>
      <c r="AU91" s="264" t="s">
        <v>82</v>
      </c>
    </row>
    <row r="92" spans="1:65" s="274" customFormat="1" ht="16.5" customHeight="1" x14ac:dyDescent="0.2">
      <c r="A92" s="271"/>
      <c r="B92" s="272"/>
      <c r="C92" s="404" t="s">
        <v>163</v>
      </c>
      <c r="D92" s="404" t="s">
        <v>139</v>
      </c>
      <c r="E92" s="344" t="s">
        <v>930</v>
      </c>
      <c r="F92" s="345" t="s">
        <v>931</v>
      </c>
      <c r="G92" s="346" t="s">
        <v>237</v>
      </c>
      <c r="H92" s="347">
        <v>10</v>
      </c>
      <c r="I92" s="131"/>
      <c r="J92" s="348">
        <f>ROUND(I92*H92,2)</f>
        <v>0</v>
      </c>
      <c r="K92" s="345" t="s">
        <v>3</v>
      </c>
      <c r="L92" s="272"/>
      <c r="M92" s="349" t="s">
        <v>3</v>
      </c>
      <c r="N92" s="350" t="s">
        <v>45</v>
      </c>
      <c r="O92" s="351"/>
      <c r="P92" s="352">
        <f>O92*H92</f>
        <v>0</v>
      </c>
      <c r="Q92" s="352">
        <v>0</v>
      </c>
      <c r="R92" s="352">
        <f>Q92*H92</f>
        <v>0</v>
      </c>
      <c r="S92" s="352">
        <v>0</v>
      </c>
      <c r="T92" s="353">
        <f>S92*H92</f>
        <v>0</v>
      </c>
      <c r="U92" s="271"/>
      <c r="V92" s="271"/>
      <c r="W92" s="271"/>
      <c r="X92" s="271"/>
      <c r="Y92" s="271"/>
      <c r="Z92" s="271"/>
      <c r="AA92" s="271"/>
      <c r="AB92" s="271"/>
      <c r="AC92" s="271"/>
      <c r="AD92" s="271"/>
      <c r="AE92" s="271"/>
      <c r="AR92" s="354" t="s">
        <v>144</v>
      </c>
      <c r="AT92" s="354" t="s">
        <v>139</v>
      </c>
      <c r="AU92" s="354" t="s">
        <v>82</v>
      </c>
      <c r="AY92" s="264" t="s">
        <v>136</v>
      </c>
      <c r="BE92" s="355">
        <f>IF(N92="základní",J92,0)</f>
        <v>0</v>
      </c>
      <c r="BF92" s="355">
        <f>IF(N92="snížená",J92,0)</f>
        <v>0</v>
      </c>
      <c r="BG92" s="355">
        <f>IF(N92="zákl. přenesená",J92,0)</f>
        <v>0</v>
      </c>
      <c r="BH92" s="355">
        <f>IF(N92="sníž. přenesená",J92,0)</f>
        <v>0</v>
      </c>
      <c r="BI92" s="355">
        <f>IF(N92="nulová",J92,0)</f>
        <v>0</v>
      </c>
      <c r="BJ92" s="264" t="s">
        <v>82</v>
      </c>
      <c r="BK92" s="355">
        <f>ROUND(I92*H92,2)</f>
        <v>0</v>
      </c>
      <c r="BL92" s="264" t="s">
        <v>144</v>
      </c>
      <c r="BM92" s="354" t="s">
        <v>137</v>
      </c>
    </row>
    <row r="93" spans="1:65" s="274" customFormat="1" ht="19.5" x14ac:dyDescent="0.2">
      <c r="A93" s="271"/>
      <c r="B93" s="272"/>
      <c r="C93" s="408"/>
      <c r="D93" s="405" t="s">
        <v>341</v>
      </c>
      <c r="E93" s="271"/>
      <c r="F93" s="385" t="s">
        <v>932</v>
      </c>
      <c r="G93" s="271"/>
      <c r="H93" s="271"/>
      <c r="I93" s="136"/>
      <c r="J93" s="271"/>
      <c r="K93" s="271"/>
      <c r="L93" s="272"/>
      <c r="M93" s="358"/>
      <c r="N93" s="359"/>
      <c r="O93" s="351"/>
      <c r="P93" s="351"/>
      <c r="Q93" s="351"/>
      <c r="R93" s="351"/>
      <c r="S93" s="351"/>
      <c r="T93" s="360"/>
      <c r="U93" s="271"/>
      <c r="V93" s="271"/>
      <c r="W93" s="271"/>
      <c r="X93" s="271"/>
      <c r="Y93" s="271"/>
      <c r="Z93" s="271"/>
      <c r="AA93" s="271"/>
      <c r="AB93" s="271"/>
      <c r="AC93" s="271"/>
      <c r="AD93" s="271"/>
      <c r="AE93" s="271"/>
      <c r="AT93" s="264" t="s">
        <v>341</v>
      </c>
      <c r="AU93" s="264" t="s">
        <v>82</v>
      </c>
    </row>
    <row r="94" spans="1:65" s="274" customFormat="1" ht="16.5" customHeight="1" x14ac:dyDescent="0.2">
      <c r="A94" s="271"/>
      <c r="B94" s="272"/>
      <c r="C94" s="404" t="s">
        <v>144</v>
      </c>
      <c r="D94" s="404" t="s">
        <v>139</v>
      </c>
      <c r="E94" s="344" t="s">
        <v>933</v>
      </c>
      <c r="F94" s="345" t="s">
        <v>934</v>
      </c>
      <c r="G94" s="346" t="s">
        <v>237</v>
      </c>
      <c r="H94" s="347">
        <v>20</v>
      </c>
      <c r="I94" s="131"/>
      <c r="J94" s="348">
        <f>ROUND(I94*H94,2)</f>
        <v>0</v>
      </c>
      <c r="K94" s="345" t="s">
        <v>3</v>
      </c>
      <c r="L94" s="272"/>
      <c r="M94" s="349" t="s">
        <v>3</v>
      </c>
      <c r="N94" s="350" t="s">
        <v>45</v>
      </c>
      <c r="O94" s="351"/>
      <c r="P94" s="352">
        <f>O94*H94</f>
        <v>0</v>
      </c>
      <c r="Q94" s="352">
        <v>0</v>
      </c>
      <c r="R94" s="352">
        <f>Q94*H94</f>
        <v>0</v>
      </c>
      <c r="S94" s="352">
        <v>0</v>
      </c>
      <c r="T94" s="353">
        <f>S94*H94</f>
        <v>0</v>
      </c>
      <c r="U94" s="271"/>
      <c r="V94" s="271"/>
      <c r="W94" s="271"/>
      <c r="X94" s="271"/>
      <c r="Y94" s="271"/>
      <c r="Z94" s="271"/>
      <c r="AA94" s="271"/>
      <c r="AB94" s="271"/>
      <c r="AC94" s="271"/>
      <c r="AD94" s="271"/>
      <c r="AE94" s="271"/>
      <c r="AR94" s="354" t="s">
        <v>144</v>
      </c>
      <c r="AT94" s="354" t="s">
        <v>139</v>
      </c>
      <c r="AU94" s="354" t="s">
        <v>82</v>
      </c>
      <c r="AY94" s="264" t="s">
        <v>136</v>
      </c>
      <c r="BE94" s="355">
        <f>IF(N94="základní",J94,0)</f>
        <v>0</v>
      </c>
      <c r="BF94" s="355">
        <f>IF(N94="snížená",J94,0)</f>
        <v>0</v>
      </c>
      <c r="BG94" s="355">
        <f>IF(N94="zákl. přenesená",J94,0)</f>
        <v>0</v>
      </c>
      <c r="BH94" s="355">
        <f>IF(N94="sníž. přenesená",J94,0)</f>
        <v>0</v>
      </c>
      <c r="BI94" s="355">
        <f>IF(N94="nulová",J94,0)</f>
        <v>0</v>
      </c>
      <c r="BJ94" s="264" t="s">
        <v>82</v>
      </c>
      <c r="BK94" s="355">
        <f>ROUND(I94*H94,2)</f>
        <v>0</v>
      </c>
      <c r="BL94" s="264" t="s">
        <v>144</v>
      </c>
      <c r="BM94" s="354" t="s">
        <v>200</v>
      </c>
    </row>
    <row r="95" spans="1:65" s="274" customFormat="1" ht="19.5" x14ac:dyDescent="0.2">
      <c r="A95" s="271"/>
      <c r="B95" s="272"/>
      <c r="C95" s="408"/>
      <c r="D95" s="405" t="s">
        <v>341</v>
      </c>
      <c r="E95" s="271"/>
      <c r="F95" s="385" t="s">
        <v>935</v>
      </c>
      <c r="G95" s="271"/>
      <c r="H95" s="271"/>
      <c r="I95" s="136"/>
      <c r="J95" s="271"/>
      <c r="K95" s="271"/>
      <c r="L95" s="272"/>
      <c r="M95" s="358"/>
      <c r="N95" s="359"/>
      <c r="O95" s="351"/>
      <c r="P95" s="351"/>
      <c r="Q95" s="351"/>
      <c r="R95" s="351"/>
      <c r="S95" s="351"/>
      <c r="T95" s="360"/>
      <c r="U95" s="271"/>
      <c r="V95" s="271"/>
      <c r="W95" s="271"/>
      <c r="X95" s="271"/>
      <c r="Y95" s="271"/>
      <c r="Z95" s="271"/>
      <c r="AA95" s="271"/>
      <c r="AB95" s="271"/>
      <c r="AC95" s="271"/>
      <c r="AD95" s="271"/>
      <c r="AE95" s="271"/>
      <c r="AT95" s="264" t="s">
        <v>341</v>
      </c>
      <c r="AU95" s="264" t="s">
        <v>82</v>
      </c>
    </row>
    <row r="96" spans="1:65" s="274" customFormat="1" ht="16.5" customHeight="1" x14ac:dyDescent="0.2">
      <c r="A96" s="271"/>
      <c r="B96" s="272"/>
      <c r="C96" s="404" t="s">
        <v>174</v>
      </c>
      <c r="D96" s="404" t="s">
        <v>139</v>
      </c>
      <c r="E96" s="344" t="s">
        <v>936</v>
      </c>
      <c r="F96" s="345" t="s">
        <v>937</v>
      </c>
      <c r="G96" s="346" t="s">
        <v>237</v>
      </c>
      <c r="H96" s="347">
        <v>20</v>
      </c>
      <c r="I96" s="131"/>
      <c r="J96" s="348">
        <f>ROUND(I96*H96,2)</f>
        <v>0</v>
      </c>
      <c r="K96" s="345" t="s">
        <v>3</v>
      </c>
      <c r="L96" s="272"/>
      <c r="M96" s="349" t="s">
        <v>3</v>
      </c>
      <c r="N96" s="350" t="s">
        <v>45</v>
      </c>
      <c r="O96" s="351"/>
      <c r="P96" s="352">
        <f>O96*H96</f>
        <v>0</v>
      </c>
      <c r="Q96" s="352">
        <v>0</v>
      </c>
      <c r="R96" s="352">
        <f>Q96*H96</f>
        <v>0</v>
      </c>
      <c r="S96" s="352">
        <v>0</v>
      </c>
      <c r="T96" s="353">
        <f>S96*H96</f>
        <v>0</v>
      </c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R96" s="354" t="s">
        <v>144</v>
      </c>
      <c r="AT96" s="354" t="s">
        <v>139</v>
      </c>
      <c r="AU96" s="354" t="s">
        <v>82</v>
      </c>
      <c r="AY96" s="264" t="s">
        <v>136</v>
      </c>
      <c r="BE96" s="355">
        <f>IF(N96="základní",J96,0)</f>
        <v>0</v>
      </c>
      <c r="BF96" s="355">
        <f>IF(N96="snížená",J96,0)</f>
        <v>0</v>
      </c>
      <c r="BG96" s="355">
        <f>IF(N96="zákl. přenesená",J96,0)</f>
        <v>0</v>
      </c>
      <c r="BH96" s="355">
        <f>IF(N96="sníž. přenesená",J96,0)</f>
        <v>0</v>
      </c>
      <c r="BI96" s="355">
        <f>IF(N96="nulová",J96,0)</f>
        <v>0</v>
      </c>
      <c r="BJ96" s="264" t="s">
        <v>82</v>
      </c>
      <c r="BK96" s="355">
        <f>ROUND(I96*H96,2)</f>
        <v>0</v>
      </c>
      <c r="BL96" s="264" t="s">
        <v>144</v>
      </c>
      <c r="BM96" s="354" t="s">
        <v>216</v>
      </c>
    </row>
    <row r="97" spans="1:65" s="274" customFormat="1" ht="19.5" x14ac:dyDescent="0.2">
      <c r="A97" s="271"/>
      <c r="B97" s="272"/>
      <c r="C97" s="408"/>
      <c r="D97" s="405" t="s">
        <v>341</v>
      </c>
      <c r="E97" s="271"/>
      <c r="F97" s="385" t="s">
        <v>938</v>
      </c>
      <c r="G97" s="271"/>
      <c r="H97" s="271"/>
      <c r="I97" s="136"/>
      <c r="J97" s="271"/>
      <c r="K97" s="271"/>
      <c r="L97" s="272"/>
      <c r="M97" s="358"/>
      <c r="N97" s="359"/>
      <c r="O97" s="351"/>
      <c r="P97" s="351"/>
      <c r="Q97" s="351"/>
      <c r="R97" s="351"/>
      <c r="S97" s="351"/>
      <c r="T97" s="360"/>
      <c r="U97" s="271"/>
      <c r="V97" s="271"/>
      <c r="W97" s="271"/>
      <c r="X97" s="271"/>
      <c r="Y97" s="271"/>
      <c r="Z97" s="271"/>
      <c r="AA97" s="271"/>
      <c r="AB97" s="271"/>
      <c r="AC97" s="271"/>
      <c r="AD97" s="271"/>
      <c r="AE97" s="271"/>
      <c r="AT97" s="264" t="s">
        <v>341</v>
      </c>
      <c r="AU97" s="264" t="s">
        <v>82</v>
      </c>
    </row>
    <row r="98" spans="1:65" s="274" customFormat="1" ht="16.5" customHeight="1" x14ac:dyDescent="0.2">
      <c r="A98" s="271"/>
      <c r="B98" s="272"/>
      <c r="C98" s="404" t="s">
        <v>137</v>
      </c>
      <c r="D98" s="404" t="s">
        <v>139</v>
      </c>
      <c r="E98" s="344" t="s">
        <v>939</v>
      </c>
      <c r="F98" s="345" t="s">
        <v>940</v>
      </c>
      <c r="G98" s="346" t="s">
        <v>237</v>
      </c>
      <c r="H98" s="347">
        <v>600</v>
      </c>
      <c r="I98" s="131"/>
      <c r="J98" s="348">
        <f>ROUND(I98*H98,2)</f>
        <v>0</v>
      </c>
      <c r="K98" s="345" t="s">
        <v>3</v>
      </c>
      <c r="L98" s="272"/>
      <c r="M98" s="349" t="s">
        <v>3</v>
      </c>
      <c r="N98" s="350" t="s">
        <v>45</v>
      </c>
      <c r="O98" s="351"/>
      <c r="P98" s="352">
        <f>O98*H98</f>
        <v>0</v>
      </c>
      <c r="Q98" s="352">
        <v>0</v>
      </c>
      <c r="R98" s="352">
        <f>Q98*H98</f>
        <v>0</v>
      </c>
      <c r="S98" s="352">
        <v>0</v>
      </c>
      <c r="T98" s="353">
        <f>S98*H98</f>
        <v>0</v>
      </c>
      <c r="U98" s="271"/>
      <c r="V98" s="271"/>
      <c r="W98" s="271"/>
      <c r="X98" s="271"/>
      <c r="Y98" s="271"/>
      <c r="Z98" s="271"/>
      <c r="AA98" s="271"/>
      <c r="AB98" s="271"/>
      <c r="AC98" s="271"/>
      <c r="AD98" s="271"/>
      <c r="AE98" s="271"/>
      <c r="AR98" s="354" t="s">
        <v>144</v>
      </c>
      <c r="AT98" s="354" t="s">
        <v>139</v>
      </c>
      <c r="AU98" s="354" t="s">
        <v>82</v>
      </c>
      <c r="AY98" s="264" t="s">
        <v>136</v>
      </c>
      <c r="BE98" s="355">
        <f>IF(N98="základní",J98,0)</f>
        <v>0</v>
      </c>
      <c r="BF98" s="355">
        <f>IF(N98="snížená",J98,0)</f>
        <v>0</v>
      </c>
      <c r="BG98" s="355">
        <f>IF(N98="zákl. přenesená",J98,0)</f>
        <v>0</v>
      </c>
      <c r="BH98" s="355">
        <f>IF(N98="sníž. přenesená",J98,0)</f>
        <v>0</v>
      </c>
      <c r="BI98" s="355">
        <f>IF(N98="nulová",J98,0)</f>
        <v>0</v>
      </c>
      <c r="BJ98" s="264" t="s">
        <v>82</v>
      </c>
      <c r="BK98" s="355">
        <f>ROUND(I98*H98,2)</f>
        <v>0</v>
      </c>
      <c r="BL98" s="264" t="s">
        <v>144</v>
      </c>
      <c r="BM98" s="354" t="s">
        <v>228</v>
      </c>
    </row>
    <row r="99" spans="1:65" s="274" customFormat="1" ht="19.5" x14ac:dyDescent="0.2">
      <c r="A99" s="271"/>
      <c r="B99" s="272"/>
      <c r="C99" s="408"/>
      <c r="D99" s="405" t="s">
        <v>341</v>
      </c>
      <c r="E99" s="271"/>
      <c r="F99" s="385" t="s">
        <v>941</v>
      </c>
      <c r="G99" s="271"/>
      <c r="H99" s="271"/>
      <c r="I99" s="136"/>
      <c r="J99" s="271"/>
      <c r="K99" s="271"/>
      <c r="L99" s="272"/>
      <c r="M99" s="358"/>
      <c r="N99" s="359"/>
      <c r="O99" s="351"/>
      <c r="P99" s="351"/>
      <c r="Q99" s="351"/>
      <c r="R99" s="351"/>
      <c r="S99" s="351"/>
      <c r="T99" s="360"/>
      <c r="U99" s="271"/>
      <c r="V99" s="271"/>
      <c r="W99" s="271"/>
      <c r="X99" s="271"/>
      <c r="Y99" s="271"/>
      <c r="Z99" s="271"/>
      <c r="AA99" s="271"/>
      <c r="AB99" s="271"/>
      <c r="AC99" s="271"/>
      <c r="AD99" s="271"/>
      <c r="AE99" s="271"/>
      <c r="AT99" s="264" t="s">
        <v>341</v>
      </c>
      <c r="AU99" s="264" t="s">
        <v>82</v>
      </c>
    </row>
    <row r="100" spans="1:65" s="330" customFormat="1" ht="25.9" customHeight="1" x14ac:dyDescent="0.2">
      <c r="B100" s="331"/>
      <c r="C100" s="420"/>
      <c r="D100" s="436" t="s">
        <v>73</v>
      </c>
      <c r="E100" s="333" t="s">
        <v>942</v>
      </c>
      <c r="F100" s="333" t="s">
        <v>943</v>
      </c>
      <c r="I100" s="122"/>
      <c r="J100" s="334">
        <f>BK100</f>
        <v>0</v>
      </c>
      <c r="L100" s="331"/>
      <c r="M100" s="335"/>
      <c r="N100" s="336"/>
      <c r="O100" s="336"/>
      <c r="P100" s="337">
        <f>SUM(P101:P106)</f>
        <v>0</v>
      </c>
      <c r="Q100" s="336"/>
      <c r="R100" s="337">
        <f>SUM(R101:R106)</f>
        <v>0</v>
      </c>
      <c r="S100" s="336"/>
      <c r="T100" s="338">
        <f>SUM(T101:T106)</f>
        <v>0</v>
      </c>
      <c r="AR100" s="332" t="s">
        <v>82</v>
      </c>
      <c r="AT100" s="339" t="s">
        <v>73</v>
      </c>
      <c r="AU100" s="339" t="s">
        <v>74</v>
      </c>
      <c r="AY100" s="332" t="s">
        <v>136</v>
      </c>
      <c r="BK100" s="340">
        <f>SUM(BK101:BK106)</f>
        <v>0</v>
      </c>
    </row>
    <row r="101" spans="1:65" s="274" customFormat="1" ht="16.5" customHeight="1" x14ac:dyDescent="0.2">
      <c r="A101" s="271"/>
      <c r="B101" s="272"/>
      <c r="C101" s="404" t="s">
        <v>183</v>
      </c>
      <c r="D101" s="404" t="s">
        <v>139</v>
      </c>
      <c r="E101" s="344" t="s">
        <v>944</v>
      </c>
      <c r="F101" s="345" t="s">
        <v>945</v>
      </c>
      <c r="G101" s="346" t="s">
        <v>946</v>
      </c>
      <c r="H101" s="347">
        <v>2</v>
      </c>
      <c r="I101" s="131"/>
      <c r="J101" s="348">
        <f t="shared" ref="J101:J106" si="0">ROUND(I101*H101,2)</f>
        <v>0</v>
      </c>
      <c r="K101" s="345" t="s">
        <v>3</v>
      </c>
      <c r="L101" s="272"/>
      <c r="M101" s="349" t="s">
        <v>3</v>
      </c>
      <c r="N101" s="350" t="s">
        <v>45</v>
      </c>
      <c r="O101" s="351"/>
      <c r="P101" s="352">
        <f t="shared" ref="P101:P106" si="1">O101*H101</f>
        <v>0</v>
      </c>
      <c r="Q101" s="352">
        <v>0</v>
      </c>
      <c r="R101" s="352">
        <f t="shared" ref="R101:R106" si="2">Q101*H101</f>
        <v>0</v>
      </c>
      <c r="S101" s="352">
        <v>0</v>
      </c>
      <c r="T101" s="353">
        <f t="shared" ref="T101:T106" si="3">S101*H101</f>
        <v>0</v>
      </c>
      <c r="U101" s="271"/>
      <c r="V101" s="271"/>
      <c r="W101" s="271"/>
      <c r="X101" s="271"/>
      <c r="Y101" s="271"/>
      <c r="Z101" s="271"/>
      <c r="AA101" s="271"/>
      <c r="AB101" s="271"/>
      <c r="AC101" s="271"/>
      <c r="AD101" s="271"/>
      <c r="AE101" s="271"/>
      <c r="AR101" s="354" t="s">
        <v>144</v>
      </c>
      <c r="AT101" s="354" t="s">
        <v>139</v>
      </c>
      <c r="AU101" s="354" t="s">
        <v>82</v>
      </c>
      <c r="AY101" s="264" t="s">
        <v>136</v>
      </c>
      <c r="BE101" s="355">
        <f t="shared" ref="BE101:BE106" si="4">IF(N101="základní",J101,0)</f>
        <v>0</v>
      </c>
      <c r="BF101" s="355">
        <f t="shared" ref="BF101:BF106" si="5">IF(N101="snížená",J101,0)</f>
        <v>0</v>
      </c>
      <c r="BG101" s="355">
        <f t="shared" ref="BG101:BG106" si="6">IF(N101="zákl. přenesená",J101,0)</f>
        <v>0</v>
      </c>
      <c r="BH101" s="355">
        <f t="shared" ref="BH101:BH106" si="7">IF(N101="sníž. přenesená",J101,0)</f>
        <v>0</v>
      </c>
      <c r="BI101" s="355">
        <f t="shared" ref="BI101:BI106" si="8">IF(N101="nulová",J101,0)</f>
        <v>0</v>
      </c>
      <c r="BJ101" s="264" t="s">
        <v>82</v>
      </c>
      <c r="BK101" s="355">
        <f t="shared" ref="BK101:BK106" si="9">ROUND(I101*H101,2)</f>
        <v>0</v>
      </c>
      <c r="BL101" s="264" t="s">
        <v>144</v>
      </c>
      <c r="BM101" s="354" t="s">
        <v>245</v>
      </c>
    </row>
    <row r="102" spans="1:65" s="274" customFormat="1" ht="16.5" customHeight="1" x14ac:dyDescent="0.2">
      <c r="A102" s="271"/>
      <c r="B102" s="272"/>
      <c r="C102" s="404" t="s">
        <v>200</v>
      </c>
      <c r="D102" s="404" t="s">
        <v>139</v>
      </c>
      <c r="E102" s="344" t="s">
        <v>947</v>
      </c>
      <c r="F102" s="345" t="s">
        <v>948</v>
      </c>
      <c r="G102" s="346" t="s">
        <v>946</v>
      </c>
      <c r="H102" s="347">
        <v>2</v>
      </c>
      <c r="I102" s="131"/>
      <c r="J102" s="348">
        <f t="shared" si="0"/>
        <v>0</v>
      </c>
      <c r="K102" s="345" t="s">
        <v>3</v>
      </c>
      <c r="L102" s="272"/>
      <c r="M102" s="349" t="s">
        <v>3</v>
      </c>
      <c r="N102" s="350" t="s">
        <v>45</v>
      </c>
      <c r="O102" s="351"/>
      <c r="P102" s="352">
        <f t="shared" si="1"/>
        <v>0</v>
      </c>
      <c r="Q102" s="352">
        <v>0</v>
      </c>
      <c r="R102" s="352">
        <f t="shared" si="2"/>
        <v>0</v>
      </c>
      <c r="S102" s="352">
        <v>0</v>
      </c>
      <c r="T102" s="353">
        <f t="shared" si="3"/>
        <v>0</v>
      </c>
      <c r="U102" s="271"/>
      <c r="V102" s="271"/>
      <c r="W102" s="271"/>
      <c r="X102" s="271"/>
      <c r="Y102" s="271"/>
      <c r="Z102" s="271"/>
      <c r="AA102" s="271"/>
      <c r="AB102" s="271"/>
      <c r="AC102" s="271"/>
      <c r="AD102" s="271"/>
      <c r="AE102" s="271"/>
      <c r="AR102" s="354" t="s">
        <v>144</v>
      </c>
      <c r="AT102" s="354" t="s">
        <v>139</v>
      </c>
      <c r="AU102" s="354" t="s">
        <v>82</v>
      </c>
      <c r="AY102" s="264" t="s">
        <v>136</v>
      </c>
      <c r="BE102" s="355">
        <f t="shared" si="4"/>
        <v>0</v>
      </c>
      <c r="BF102" s="355">
        <f t="shared" si="5"/>
        <v>0</v>
      </c>
      <c r="BG102" s="355">
        <f t="shared" si="6"/>
        <v>0</v>
      </c>
      <c r="BH102" s="355">
        <f t="shared" si="7"/>
        <v>0</v>
      </c>
      <c r="BI102" s="355">
        <f t="shared" si="8"/>
        <v>0</v>
      </c>
      <c r="BJ102" s="264" t="s">
        <v>82</v>
      </c>
      <c r="BK102" s="355">
        <f t="shared" si="9"/>
        <v>0</v>
      </c>
      <c r="BL102" s="264" t="s">
        <v>144</v>
      </c>
      <c r="BM102" s="354" t="s">
        <v>257</v>
      </c>
    </row>
    <row r="103" spans="1:65" s="274" customFormat="1" ht="16.5" customHeight="1" x14ac:dyDescent="0.2">
      <c r="A103" s="271"/>
      <c r="B103" s="272"/>
      <c r="C103" s="404" t="s">
        <v>209</v>
      </c>
      <c r="D103" s="404" t="s">
        <v>139</v>
      </c>
      <c r="E103" s="344" t="s">
        <v>949</v>
      </c>
      <c r="F103" s="345" t="s">
        <v>950</v>
      </c>
      <c r="G103" s="346" t="s">
        <v>338</v>
      </c>
      <c r="H103" s="347">
        <v>1</v>
      </c>
      <c r="I103" s="131"/>
      <c r="J103" s="348">
        <f t="shared" si="0"/>
        <v>0</v>
      </c>
      <c r="K103" s="345" t="s">
        <v>3</v>
      </c>
      <c r="L103" s="272"/>
      <c r="M103" s="349" t="s">
        <v>3</v>
      </c>
      <c r="N103" s="350" t="s">
        <v>45</v>
      </c>
      <c r="O103" s="351"/>
      <c r="P103" s="352">
        <f t="shared" si="1"/>
        <v>0</v>
      </c>
      <c r="Q103" s="352">
        <v>0</v>
      </c>
      <c r="R103" s="352">
        <f t="shared" si="2"/>
        <v>0</v>
      </c>
      <c r="S103" s="352">
        <v>0</v>
      </c>
      <c r="T103" s="353">
        <f t="shared" si="3"/>
        <v>0</v>
      </c>
      <c r="U103" s="271"/>
      <c r="V103" s="271"/>
      <c r="W103" s="271"/>
      <c r="X103" s="271"/>
      <c r="Y103" s="271"/>
      <c r="Z103" s="271"/>
      <c r="AA103" s="271"/>
      <c r="AB103" s="271"/>
      <c r="AC103" s="271"/>
      <c r="AD103" s="271"/>
      <c r="AE103" s="271"/>
      <c r="AR103" s="354" t="s">
        <v>144</v>
      </c>
      <c r="AT103" s="354" t="s">
        <v>139</v>
      </c>
      <c r="AU103" s="354" t="s">
        <v>82</v>
      </c>
      <c r="AY103" s="264" t="s">
        <v>136</v>
      </c>
      <c r="BE103" s="355">
        <f t="shared" si="4"/>
        <v>0</v>
      </c>
      <c r="BF103" s="355">
        <f t="shared" si="5"/>
        <v>0</v>
      </c>
      <c r="BG103" s="355">
        <f t="shared" si="6"/>
        <v>0</v>
      </c>
      <c r="BH103" s="355">
        <f t="shared" si="7"/>
        <v>0</v>
      </c>
      <c r="BI103" s="355">
        <f t="shared" si="8"/>
        <v>0</v>
      </c>
      <c r="BJ103" s="264" t="s">
        <v>82</v>
      </c>
      <c r="BK103" s="355">
        <f t="shared" si="9"/>
        <v>0</v>
      </c>
      <c r="BL103" s="264" t="s">
        <v>144</v>
      </c>
      <c r="BM103" s="354" t="s">
        <v>271</v>
      </c>
    </row>
    <row r="104" spans="1:65" s="274" customFormat="1" ht="16.5" customHeight="1" x14ac:dyDescent="0.2">
      <c r="A104" s="271"/>
      <c r="B104" s="272"/>
      <c r="C104" s="404" t="s">
        <v>216</v>
      </c>
      <c r="D104" s="404" t="s">
        <v>139</v>
      </c>
      <c r="E104" s="344" t="s">
        <v>951</v>
      </c>
      <c r="F104" s="345" t="s">
        <v>952</v>
      </c>
      <c r="G104" s="346" t="s">
        <v>237</v>
      </c>
      <c r="H104" s="347">
        <v>1</v>
      </c>
      <c r="I104" s="131"/>
      <c r="J104" s="348">
        <f t="shared" si="0"/>
        <v>0</v>
      </c>
      <c r="K104" s="345" t="s">
        <v>3</v>
      </c>
      <c r="L104" s="272"/>
      <c r="M104" s="349" t="s">
        <v>3</v>
      </c>
      <c r="N104" s="350" t="s">
        <v>45</v>
      </c>
      <c r="O104" s="351"/>
      <c r="P104" s="352">
        <f t="shared" si="1"/>
        <v>0</v>
      </c>
      <c r="Q104" s="352">
        <v>0</v>
      </c>
      <c r="R104" s="352">
        <f t="shared" si="2"/>
        <v>0</v>
      </c>
      <c r="S104" s="352">
        <v>0</v>
      </c>
      <c r="T104" s="353">
        <f t="shared" si="3"/>
        <v>0</v>
      </c>
      <c r="U104" s="271"/>
      <c r="V104" s="271"/>
      <c r="W104" s="271"/>
      <c r="X104" s="271"/>
      <c r="Y104" s="271"/>
      <c r="Z104" s="271"/>
      <c r="AA104" s="271"/>
      <c r="AB104" s="271"/>
      <c r="AC104" s="271"/>
      <c r="AD104" s="271"/>
      <c r="AE104" s="271"/>
      <c r="AR104" s="354" t="s">
        <v>144</v>
      </c>
      <c r="AT104" s="354" t="s">
        <v>139</v>
      </c>
      <c r="AU104" s="354" t="s">
        <v>82</v>
      </c>
      <c r="AY104" s="264" t="s">
        <v>136</v>
      </c>
      <c r="BE104" s="355">
        <f t="shared" si="4"/>
        <v>0</v>
      </c>
      <c r="BF104" s="355">
        <f t="shared" si="5"/>
        <v>0</v>
      </c>
      <c r="BG104" s="355">
        <f t="shared" si="6"/>
        <v>0</v>
      </c>
      <c r="BH104" s="355">
        <f t="shared" si="7"/>
        <v>0</v>
      </c>
      <c r="BI104" s="355">
        <f t="shared" si="8"/>
        <v>0</v>
      </c>
      <c r="BJ104" s="264" t="s">
        <v>82</v>
      </c>
      <c r="BK104" s="355">
        <f t="shared" si="9"/>
        <v>0</v>
      </c>
      <c r="BL104" s="264" t="s">
        <v>144</v>
      </c>
      <c r="BM104" s="354" t="s">
        <v>282</v>
      </c>
    </row>
    <row r="105" spans="1:65" s="274" customFormat="1" ht="16.5" customHeight="1" x14ac:dyDescent="0.2">
      <c r="A105" s="271"/>
      <c r="B105" s="272"/>
      <c r="C105" s="404" t="s">
        <v>221</v>
      </c>
      <c r="D105" s="404" t="s">
        <v>139</v>
      </c>
      <c r="E105" s="344" t="s">
        <v>953</v>
      </c>
      <c r="F105" s="345" t="s">
        <v>954</v>
      </c>
      <c r="G105" s="346" t="s">
        <v>237</v>
      </c>
      <c r="H105" s="347">
        <v>10</v>
      </c>
      <c r="I105" s="131"/>
      <c r="J105" s="348">
        <f t="shared" si="0"/>
        <v>0</v>
      </c>
      <c r="K105" s="345" t="s">
        <v>3</v>
      </c>
      <c r="L105" s="272"/>
      <c r="M105" s="349" t="s">
        <v>3</v>
      </c>
      <c r="N105" s="350" t="s">
        <v>45</v>
      </c>
      <c r="O105" s="351"/>
      <c r="P105" s="352">
        <f t="shared" si="1"/>
        <v>0</v>
      </c>
      <c r="Q105" s="352">
        <v>0</v>
      </c>
      <c r="R105" s="352">
        <f t="shared" si="2"/>
        <v>0</v>
      </c>
      <c r="S105" s="352">
        <v>0</v>
      </c>
      <c r="T105" s="353">
        <f t="shared" si="3"/>
        <v>0</v>
      </c>
      <c r="U105" s="271"/>
      <c r="V105" s="271"/>
      <c r="W105" s="271"/>
      <c r="X105" s="271"/>
      <c r="Y105" s="271"/>
      <c r="Z105" s="271"/>
      <c r="AA105" s="271"/>
      <c r="AB105" s="271"/>
      <c r="AC105" s="271"/>
      <c r="AD105" s="271"/>
      <c r="AE105" s="271"/>
      <c r="AR105" s="354" t="s">
        <v>144</v>
      </c>
      <c r="AT105" s="354" t="s">
        <v>139</v>
      </c>
      <c r="AU105" s="354" t="s">
        <v>82</v>
      </c>
      <c r="AY105" s="264" t="s">
        <v>136</v>
      </c>
      <c r="BE105" s="355">
        <f t="shared" si="4"/>
        <v>0</v>
      </c>
      <c r="BF105" s="355">
        <f t="shared" si="5"/>
        <v>0</v>
      </c>
      <c r="BG105" s="355">
        <f t="shared" si="6"/>
        <v>0</v>
      </c>
      <c r="BH105" s="355">
        <f t="shared" si="7"/>
        <v>0</v>
      </c>
      <c r="BI105" s="355">
        <f t="shared" si="8"/>
        <v>0</v>
      </c>
      <c r="BJ105" s="264" t="s">
        <v>82</v>
      </c>
      <c r="BK105" s="355">
        <f t="shared" si="9"/>
        <v>0</v>
      </c>
      <c r="BL105" s="264" t="s">
        <v>144</v>
      </c>
      <c r="BM105" s="354" t="s">
        <v>295</v>
      </c>
    </row>
    <row r="106" spans="1:65" s="274" customFormat="1" ht="16.5" customHeight="1" x14ac:dyDescent="0.2">
      <c r="A106" s="271"/>
      <c r="B106" s="272"/>
      <c r="C106" s="404" t="s">
        <v>228</v>
      </c>
      <c r="D106" s="404" t="s">
        <v>139</v>
      </c>
      <c r="E106" s="344" t="s">
        <v>955</v>
      </c>
      <c r="F106" s="345" t="s">
        <v>956</v>
      </c>
      <c r="G106" s="346" t="s">
        <v>237</v>
      </c>
      <c r="H106" s="347">
        <v>500</v>
      </c>
      <c r="I106" s="131"/>
      <c r="J106" s="348">
        <f t="shared" si="0"/>
        <v>0</v>
      </c>
      <c r="K106" s="345" t="s">
        <v>3</v>
      </c>
      <c r="L106" s="272"/>
      <c r="M106" s="349" t="s">
        <v>3</v>
      </c>
      <c r="N106" s="350" t="s">
        <v>45</v>
      </c>
      <c r="O106" s="351"/>
      <c r="P106" s="352">
        <f t="shared" si="1"/>
        <v>0</v>
      </c>
      <c r="Q106" s="352">
        <v>0</v>
      </c>
      <c r="R106" s="352">
        <f t="shared" si="2"/>
        <v>0</v>
      </c>
      <c r="S106" s="352">
        <v>0</v>
      </c>
      <c r="T106" s="353">
        <f t="shared" si="3"/>
        <v>0</v>
      </c>
      <c r="U106" s="271"/>
      <c r="V106" s="271"/>
      <c r="W106" s="271"/>
      <c r="X106" s="271"/>
      <c r="Y106" s="271"/>
      <c r="Z106" s="271"/>
      <c r="AA106" s="271"/>
      <c r="AB106" s="271"/>
      <c r="AC106" s="271"/>
      <c r="AD106" s="271"/>
      <c r="AE106" s="271"/>
      <c r="AR106" s="354" t="s">
        <v>144</v>
      </c>
      <c r="AT106" s="354" t="s">
        <v>139</v>
      </c>
      <c r="AU106" s="354" t="s">
        <v>82</v>
      </c>
      <c r="AY106" s="264" t="s">
        <v>136</v>
      </c>
      <c r="BE106" s="355">
        <f t="shared" si="4"/>
        <v>0</v>
      </c>
      <c r="BF106" s="355">
        <f t="shared" si="5"/>
        <v>0</v>
      </c>
      <c r="BG106" s="355">
        <f t="shared" si="6"/>
        <v>0</v>
      </c>
      <c r="BH106" s="355">
        <f t="shared" si="7"/>
        <v>0</v>
      </c>
      <c r="BI106" s="355">
        <f t="shared" si="8"/>
        <v>0</v>
      </c>
      <c r="BJ106" s="264" t="s">
        <v>82</v>
      </c>
      <c r="BK106" s="355">
        <f t="shared" si="9"/>
        <v>0</v>
      </c>
      <c r="BL106" s="264" t="s">
        <v>144</v>
      </c>
      <c r="BM106" s="354" t="s">
        <v>312</v>
      </c>
    </row>
    <row r="107" spans="1:65" s="330" customFormat="1" ht="25.9" customHeight="1" x14ac:dyDescent="0.2">
      <c r="B107" s="331"/>
      <c r="C107" s="420"/>
      <c r="D107" s="436" t="s">
        <v>73</v>
      </c>
      <c r="E107" s="333" t="s">
        <v>957</v>
      </c>
      <c r="F107" s="333" t="s">
        <v>958</v>
      </c>
      <c r="I107" s="122"/>
      <c r="J107" s="334">
        <f>BK107</f>
        <v>0</v>
      </c>
      <c r="L107" s="331"/>
      <c r="M107" s="335"/>
      <c r="N107" s="336"/>
      <c r="O107" s="336"/>
      <c r="P107" s="337">
        <f>SUM(P108:P136)</f>
        <v>0</v>
      </c>
      <c r="Q107" s="336"/>
      <c r="R107" s="337">
        <f>SUM(R108:R136)</f>
        <v>0</v>
      </c>
      <c r="S107" s="336"/>
      <c r="T107" s="338">
        <f>SUM(T108:T136)</f>
        <v>0</v>
      </c>
      <c r="AR107" s="332" t="s">
        <v>82</v>
      </c>
      <c r="AT107" s="339" t="s">
        <v>73</v>
      </c>
      <c r="AU107" s="339" t="s">
        <v>74</v>
      </c>
      <c r="AY107" s="332" t="s">
        <v>136</v>
      </c>
      <c r="BK107" s="340">
        <f>SUM(BK108:BK136)</f>
        <v>0</v>
      </c>
    </row>
    <row r="108" spans="1:65" s="274" customFormat="1" ht="16.5" customHeight="1" x14ac:dyDescent="0.2">
      <c r="A108" s="271"/>
      <c r="B108" s="272"/>
      <c r="C108" s="404" t="s">
        <v>234</v>
      </c>
      <c r="D108" s="404" t="s">
        <v>139</v>
      </c>
      <c r="E108" s="344" t="s">
        <v>959</v>
      </c>
      <c r="F108" s="345" t="s">
        <v>960</v>
      </c>
      <c r="G108" s="346" t="s">
        <v>961</v>
      </c>
      <c r="H108" s="347">
        <v>2</v>
      </c>
      <c r="I108" s="131"/>
      <c r="J108" s="348">
        <f>ROUND(I108*H108,2)</f>
        <v>0</v>
      </c>
      <c r="K108" s="345" t="s">
        <v>3</v>
      </c>
      <c r="L108" s="272"/>
      <c r="M108" s="349" t="s">
        <v>3</v>
      </c>
      <c r="N108" s="350" t="s">
        <v>45</v>
      </c>
      <c r="O108" s="351"/>
      <c r="P108" s="352">
        <f>O108*H108</f>
        <v>0</v>
      </c>
      <c r="Q108" s="352">
        <v>0</v>
      </c>
      <c r="R108" s="352">
        <f>Q108*H108</f>
        <v>0</v>
      </c>
      <c r="S108" s="352">
        <v>0</v>
      </c>
      <c r="T108" s="353">
        <f>S108*H108</f>
        <v>0</v>
      </c>
      <c r="U108" s="271"/>
      <c r="V108" s="271"/>
      <c r="W108" s="271"/>
      <c r="X108" s="271"/>
      <c r="Y108" s="271"/>
      <c r="Z108" s="271"/>
      <c r="AA108" s="271"/>
      <c r="AB108" s="271"/>
      <c r="AC108" s="271"/>
      <c r="AD108" s="271"/>
      <c r="AE108" s="271"/>
      <c r="AR108" s="354" t="s">
        <v>144</v>
      </c>
      <c r="AT108" s="354" t="s">
        <v>139</v>
      </c>
      <c r="AU108" s="354" t="s">
        <v>82</v>
      </c>
      <c r="AY108" s="264" t="s">
        <v>136</v>
      </c>
      <c r="BE108" s="355">
        <f>IF(N108="základní",J108,0)</f>
        <v>0</v>
      </c>
      <c r="BF108" s="355">
        <f>IF(N108="snížená",J108,0)</f>
        <v>0</v>
      </c>
      <c r="BG108" s="355">
        <f>IF(N108="zákl. přenesená",J108,0)</f>
        <v>0</v>
      </c>
      <c r="BH108" s="355">
        <f>IF(N108="sníž. přenesená",J108,0)</f>
        <v>0</v>
      </c>
      <c r="BI108" s="355">
        <f>IF(N108="nulová",J108,0)</f>
        <v>0</v>
      </c>
      <c r="BJ108" s="264" t="s">
        <v>82</v>
      </c>
      <c r="BK108" s="355">
        <f>ROUND(I108*H108,2)</f>
        <v>0</v>
      </c>
      <c r="BL108" s="264" t="s">
        <v>144</v>
      </c>
      <c r="BM108" s="354" t="s">
        <v>323</v>
      </c>
    </row>
    <row r="109" spans="1:65" s="274" customFormat="1" ht="19.5" x14ac:dyDescent="0.2">
      <c r="A109" s="271"/>
      <c r="B109" s="272"/>
      <c r="C109" s="408"/>
      <c r="D109" s="405" t="s">
        <v>341</v>
      </c>
      <c r="E109" s="271"/>
      <c r="F109" s="385" t="s">
        <v>962</v>
      </c>
      <c r="G109" s="271"/>
      <c r="H109" s="271"/>
      <c r="I109" s="136"/>
      <c r="J109" s="271"/>
      <c r="K109" s="271"/>
      <c r="L109" s="272"/>
      <c r="M109" s="358"/>
      <c r="N109" s="359"/>
      <c r="O109" s="351"/>
      <c r="P109" s="351"/>
      <c r="Q109" s="351"/>
      <c r="R109" s="351"/>
      <c r="S109" s="351"/>
      <c r="T109" s="360"/>
      <c r="U109" s="271"/>
      <c r="V109" s="271"/>
      <c r="W109" s="271"/>
      <c r="X109" s="271"/>
      <c r="Y109" s="271"/>
      <c r="Z109" s="271"/>
      <c r="AA109" s="271"/>
      <c r="AB109" s="271"/>
      <c r="AC109" s="271"/>
      <c r="AD109" s="271"/>
      <c r="AE109" s="271"/>
      <c r="AT109" s="264" t="s">
        <v>341</v>
      </c>
      <c r="AU109" s="264" t="s">
        <v>82</v>
      </c>
    </row>
    <row r="110" spans="1:65" s="274" customFormat="1" ht="16.5" customHeight="1" x14ac:dyDescent="0.2">
      <c r="A110" s="271"/>
      <c r="B110" s="272"/>
      <c r="C110" s="404" t="s">
        <v>245</v>
      </c>
      <c r="D110" s="404" t="s">
        <v>139</v>
      </c>
      <c r="E110" s="344" t="s">
        <v>963</v>
      </c>
      <c r="F110" s="345" t="s">
        <v>964</v>
      </c>
      <c r="G110" s="346" t="s">
        <v>961</v>
      </c>
      <c r="H110" s="347">
        <v>6</v>
      </c>
      <c r="I110" s="131"/>
      <c r="J110" s="348">
        <f>ROUND(I110*H110,2)</f>
        <v>0</v>
      </c>
      <c r="K110" s="345" t="s">
        <v>3</v>
      </c>
      <c r="L110" s="272"/>
      <c r="M110" s="349" t="s">
        <v>3</v>
      </c>
      <c r="N110" s="350" t="s">
        <v>45</v>
      </c>
      <c r="O110" s="351"/>
      <c r="P110" s="352">
        <f>O110*H110</f>
        <v>0</v>
      </c>
      <c r="Q110" s="352">
        <v>0</v>
      </c>
      <c r="R110" s="352">
        <f>Q110*H110</f>
        <v>0</v>
      </c>
      <c r="S110" s="352">
        <v>0</v>
      </c>
      <c r="T110" s="353">
        <f>S110*H110</f>
        <v>0</v>
      </c>
      <c r="U110" s="271"/>
      <c r="V110" s="271"/>
      <c r="W110" s="271"/>
      <c r="X110" s="271"/>
      <c r="Y110" s="271"/>
      <c r="Z110" s="271"/>
      <c r="AA110" s="271"/>
      <c r="AB110" s="271"/>
      <c r="AC110" s="271"/>
      <c r="AD110" s="271"/>
      <c r="AE110" s="271"/>
      <c r="AR110" s="354" t="s">
        <v>144</v>
      </c>
      <c r="AT110" s="354" t="s">
        <v>139</v>
      </c>
      <c r="AU110" s="354" t="s">
        <v>82</v>
      </c>
      <c r="AY110" s="264" t="s">
        <v>136</v>
      </c>
      <c r="BE110" s="355">
        <f>IF(N110="základní",J110,0)</f>
        <v>0</v>
      </c>
      <c r="BF110" s="355">
        <f>IF(N110="snížená",J110,0)</f>
        <v>0</v>
      </c>
      <c r="BG110" s="355">
        <f>IF(N110="zákl. přenesená",J110,0)</f>
        <v>0</v>
      </c>
      <c r="BH110" s="355">
        <f>IF(N110="sníž. přenesená",J110,0)</f>
        <v>0</v>
      </c>
      <c r="BI110" s="355">
        <f>IF(N110="nulová",J110,0)</f>
        <v>0</v>
      </c>
      <c r="BJ110" s="264" t="s">
        <v>82</v>
      </c>
      <c r="BK110" s="355">
        <f>ROUND(I110*H110,2)</f>
        <v>0</v>
      </c>
      <c r="BL110" s="264" t="s">
        <v>144</v>
      </c>
      <c r="BM110" s="354" t="s">
        <v>335</v>
      </c>
    </row>
    <row r="111" spans="1:65" s="274" customFormat="1" ht="19.5" x14ac:dyDescent="0.2">
      <c r="A111" s="271"/>
      <c r="B111" s="272"/>
      <c r="C111" s="408"/>
      <c r="D111" s="405" t="s">
        <v>341</v>
      </c>
      <c r="E111" s="271"/>
      <c r="F111" s="385" t="s">
        <v>962</v>
      </c>
      <c r="G111" s="271"/>
      <c r="H111" s="271"/>
      <c r="I111" s="136"/>
      <c r="J111" s="271"/>
      <c r="K111" s="271"/>
      <c r="L111" s="272"/>
      <c r="M111" s="358"/>
      <c r="N111" s="359"/>
      <c r="O111" s="351"/>
      <c r="P111" s="351"/>
      <c r="Q111" s="351"/>
      <c r="R111" s="351"/>
      <c r="S111" s="351"/>
      <c r="T111" s="360"/>
      <c r="U111" s="271"/>
      <c r="V111" s="271"/>
      <c r="W111" s="271"/>
      <c r="X111" s="271"/>
      <c r="Y111" s="271"/>
      <c r="Z111" s="271"/>
      <c r="AA111" s="271"/>
      <c r="AB111" s="271"/>
      <c r="AC111" s="271"/>
      <c r="AD111" s="271"/>
      <c r="AE111" s="271"/>
      <c r="AT111" s="264" t="s">
        <v>341</v>
      </c>
      <c r="AU111" s="264" t="s">
        <v>82</v>
      </c>
    </row>
    <row r="112" spans="1:65" s="274" customFormat="1" ht="16.5" customHeight="1" x14ac:dyDescent="0.2">
      <c r="A112" s="271"/>
      <c r="B112" s="272"/>
      <c r="C112" s="404" t="s">
        <v>9</v>
      </c>
      <c r="D112" s="404" t="s">
        <v>139</v>
      </c>
      <c r="E112" s="344" t="s">
        <v>965</v>
      </c>
      <c r="F112" s="345" t="s">
        <v>966</v>
      </c>
      <c r="G112" s="346" t="s">
        <v>346</v>
      </c>
      <c r="H112" s="347">
        <v>2</v>
      </c>
      <c r="I112" s="131"/>
      <c r="J112" s="348">
        <f>ROUND(I112*H112,2)</f>
        <v>0</v>
      </c>
      <c r="K112" s="345" t="s">
        <v>3</v>
      </c>
      <c r="L112" s="272"/>
      <c r="M112" s="349" t="s">
        <v>3</v>
      </c>
      <c r="N112" s="350" t="s">
        <v>45</v>
      </c>
      <c r="O112" s="351"/>
      <c r="P112" s="352">
        <f>O112*H112</f>
        <v>0</v>
      </c>
      <c r="Q112" s="352">
        <v>0</v>
      </c>
      <c r="R112" s="352">
        <f>Q112*H112</f>
        <v>0</v>
      </c>
      <c r="S112" s="352">
        <v>0</v>
      </c>
      <c r="T112" s="353">
        <f>S112*H112</f>
        <v>0</v>
      </c>
      <c r="U112" s="271"/>
      <c r="V112" s="271"/>
      <c r="W112" s="271"/>
      <c r="X112" s="271"/>
      <c r="Y112" s="271"/>
      <c r="Z112" s="271"/>
      <c r="AA112" s="271"/>
      <c r="AB112" s="271"/>
      <c r="AC112" s="271"/>
      <c r="AD112" s="271"/>
      <c r="AE112" s="271"/>
      <c r="AR112" s="354" t="s">
        <v>144</v>
      </c>
      <c r="AT112" s="354" t="s">
        <v>139</v>
      </c>
      <c r="AU112" s="354" t="s">
        <v>82</v>
      </c>
      <c r="AY112" s="264" t="s">
        <v>136</v>
      </c>
      <c r="BE112" s="355">
        <f>IF(N112="základní",J112,0)</f>
        <v>0</v>
      </c>
      <c r="BF112" s="355">
        <f>IF(N112="snížená",J112,0)</f>
        <v>0</v>
      </c>
      <c r="BG112" s="355">
        <f>IF(N112="zákl. přenesená",J112,0)</f>
        <v>0</v>
      </c>
      <c r="BH112" s="355">
        <f>IF(N112="sníž. přenesená",J112,0)</f>
        <v>0</v>
      </c>
      <c r="BI112" s="355">
        <f>IF(N112="nulová",J112,0)</f>
        <v>0</v>
      </c>
      <c r="BJ112" s="264" t="s">
        <v>82</v>
      </c>
      <c r="BK112" s="355">
        <f>ROUND(I112*H112,2)</f>
        <v>0</v>
      </c>
      <c r="BL112" s="264" t="s">
        <v>144</v>
      </c>
      <c r="BM112" s="354" t="s">
        <v>349</v>
      </c>
    </row>
    <row r="113" spans="1:65" s="274" customFormat="1" ht="19.5" x14ac:dyDescent="0.2">
      <c r="A113" s="271"/>
      <c r="B113" s="272"/>
      <c r="C113" s="408"/>
      <c r="D113" s="405" t="s">
        <v>341</v>
      </c>
      <c r="E113" s="271"/>
      <c r="F113" s="385" t="s">
        <v>962</v>
      </c>
      <c r="G113" s="271"/>
      <c r="H113" s="271"/>
      <c r="I113" s="136"/>
      <c r="J113" s="271"/>
      <c r="K113" s="271"/>
      <c r="L113" s="272"/>
      <c r="M113" s="358"/>
      <c r="N113" s="359"/>
      <c r="O113" s="351"/>
      <c r="P113" s="351"/>
      <c r="Q113" s="351"/>
      <c r="R113" s="351"/>
      <c r="S113" s="351"/>
      <c r="T113" s="360"/>
      <c r="U113" s="271"/>
      <c r="V113" s="271"/>
      <c r="W113" s="271"/>
      <c r="X113" s="271"/>
      <c r="Y113" s="271"/>
      <c r="Z113" s="271"/>
      <c r="AA113" s="271"/>
      <c r="AB113" s="271"/>
      <c r="AC113" s="271"/>
      <c r="AD113" s="271"/>
      <c r="AE113" s="271"/>
      <c r="AT113" s="264" t="s">
        <v>341</v>
      </c>
      <c r="AU113" s="264" t="s">
        <v>82</v>
      </c>
    </row>
    <row r="114" spans="1:65" s="274" customFormat="1" ht="16.5" customHeight="1" x14ac:dyDescent="0.2">
      <c r="A114" s="271"/>
      <c r="B114" s="272"/>
      <c r="C114" s="404" t="s">
        <v>257</v>
      </c>
      <c r="D114" s="404" t="s">
        <v>139</v>
      </c>
      <c r="E114" s="344" t="s">
        <v>967</v>
      </c>
      <c r="F114" s="345" t="s">
        <v>968</v>
      </c>
      <c r="G114" s="346" t="s">
        <v>961</v>
      </c>
      <c r="H114" s="347">
        <v>3</v>
      </c>
      <c r="I114" s="131"/>
      <c r="J114" s="348">
        <f>ROUND(I114*H114,2)</f>
        <v>0</v>
      </c>
      <c r="K114" s="345" t="s">
        <v>3</v>
      </c>
      <c r="L114" s="272"/>
      <c r="M114" s="349" t="s">
        <v>3</v>
      </c>
      <c r="N114" s="350" t="s">
        <v>45</v>
      </c>
      <c r="O114" s="351"/>
      <c r="P114" s="352">
        <f>O114*H114</f>
        <v>0</v>
      </c>
      <c r="Q114" s="352">
        <v>0</v>
      </c>
      <c r="R114" s="352">
        <f>Q114*H114</f>
        <v>0</v>
      </c>
      <c r="S114" s="352">
        <v>0</v>
      </c>
      <c r="T114" s="353">
        <f>S114*H114</f>
        <v>0</v>
      </c>
      <c r="U114" s="271"/>
      <c r="V114" s="271"/>
      <c r="W114" s="271"/>
      <c r="X114" s="271"/>
      <c r="Y114" s="271"/>
      <c r="Z114" s="271"/>
      <c r="AA114" s="271"/>
      <c r="AB114" s="271"/>
      <c r="AC114" s="271"/>
      <c r="AD114" s="271"/>
      <c r="AE114" s="271"/>
      <c r="AR114" s="354" t="s">
        <v>144</v>
      </c>
      <c r="AT114" s="354" t="s">
        <v>139</v>
      </c>
      <c r="AU114" s="354" t="s">
        <v>82</v>
      </c>
      <c r="AY114" s="264" t="s">
        <v>136</v>
      </c>
      <c r="BE114" s="355">
        <f>IF(N114="základní",J114,0)</f>
        <v>0</v>
      </c>
      <c r="BF114" s="355">
        <f>IF(N114="snížená",J114,0)</f>
        <v>0</v>
      </c>
      <c r="BG114" s="355">
        <f>IF(N114="zákl. přenesená",J114,0)</f>
        <v>0</v>
      </c>
      <c r="BH114" s="355">
        <f>IF(N114="sníž. přenesená",J114,0)</f>
        <v>0</v>
      </c>
      <c r="BI114" s="355">
        <f>IF(N114="nulová",J114,0)</f>
        <v>0</v>
      </c>
      <c r="BJ114" s="264" t="s">
        <v>82</v>
      </c>
      <c r="BK114" s="355">
        <f>ROUND(I114*H114,2)</f>
        <v>0</v>
      </c>
      <c r="BL114" s="264" t="s">
        <v>144</v>
      </c>
      <c r="BM114" s="354" t="s">
        <v>363</v>
      </c>
    </row>
    <row r="115" spans="1:65" s="274" customFormat="1" ht="19.5" x14ac:dyDescent="0.2">
      <c r="A115" s="271"/>
      <c r="B115" s="272"/>
      <c r="C115" s="408"/>
      <c r="D115" s="405" t="s">
        <v>341</v>
      </c>
      <c r="E115" s="271"/>
      <c r="F115" s="385" t="s">
        <v>962</v>
      </c>
      <c r="G115" s="271"/>
      <c r="H115" s="271"/>
      <c r="I115" s="136"/>
      <c r="J115" s="271"/>
      <c r="K115" s="271"/>
      <c r="L115" s="272"/>
      <c r="M115" s="358"/>
      <c r="N115" s="359"/>
      <c r="O115" s="351"/>
      <c r="P115" s="351"/>
      <c r="Q115" s="351"/>
      <c r="R115" s="351"/>
      <c r="S115" s="351"/>
      <c r="T115" s="360"/>
      <c r="U115" s="271"/>
      <c r="V115" s="271"/>
      <c r="W115" s="271"/>
      <c r="X115" s="271"/>
      <c r="Y115" s="271"/>
      <c r="Z115" s="271"/>
      <c r="AA115" s="271"/>
      <c r="AB115" s="271"/>
      <c r="AC115" s="271"/>
      <c r="AD115" s="271"/>
      <c r="AE115" s="271"/>
      <c r="AT115" s="264" t="s">
        <v>341</v>
      </c>
      <c r="AU115" s="264" t="s">
        <v>82</v>
      </c>
    </row>
    <row r="116" spans="1:65" s="274" customFormat="1" ht="16.5" customHeight="1" x14ac:dyDescent="0.2">
      <c r="A116" s="271"/>
      <c r="B116" s="272"/>
      <c r="C116" s="404" t="s">
        <v>263</v>
      </c>
      <c r="D116" s="404" t="s">
        <v>139</v>
      </c>
      <c r="E116" s="344" t="s">
        <v>969</v>
      </c>
      <c r="F116" s="345" t="s">
        <v>970</v>
      </c>
      <c r="G116" s="346" t="s">
        <v>961</v>
      </c>
      <c r="H116" s="347">
        <v>14</v>
      </c>
      <c r="I116" s="131"/>
      <c r="J116" s="348">
        <f>ROUND(I116*H116,2)</f>
        <v>0</v>
      </c>
      <c r="K116" s="345" t="s">
        <v>3</v>
      </c>
      <c r="L116" s="272"/>
      <c r="M116" s="349" t="s">
        <v>3</v>
      </c>
      <c r="N116" s="350" t="s">
        <v>45</v>
      </c>
      <c r="O116" s="351"/>
      <c r="P116" s="352">
        <f>O116*H116</f>
        <v>0</v>
      </c>
      <c r="Q116" s="352">
        <v>0</v>
      </c>
      <c r="R116" s="352">
        <f>Q116*H116</f>
        <v>0</v>
      </c>
      <c r="S116" s="352">
        <v>0</v>
      </c>
      <c r="T116" s="353">
        <f>S116*H116</f>
        <v>0</v>
      </c>
      <c r="U116" s="271"/>
      <c r="V116" s="271"/>
      <c r="W116" s="271"/>
      <c r="X116" s="271"/>
      <c r="Y116" s="271"/>
      <c r="Z116" s="271"/>
      <c r="AA116" s="271"/>
      <c r="AB116" s="271"/>
      <c r="AC116" s="271"/>
      <c r="AD116" s="271"/>
      <c r="AE116" s="271"/>
      <c r="AR116" s="354" t="s">
        <v>144</v>
      </c>
      <c r="AT116" s="354" t="s">
        <v>139</v>
      </c>
      <c r="AU116" s="354" t="s">
        <v>82</v>
      </c>
      <c r="AY116" s="264" t="s">
        <v>136</v>
      </c>
      <c r="BE116" s="355">
        <f>IF(N116="základní",J116,0)</f>
        <v>0</v>
      </c>
      <c r="BF116" s="355">
        <f>IF(N116="snížená",J116,0)</f>
        <v>0</v>
      </c>
      <c r="BG116" s="355">
        <f>IF(N116="zákl. přenesená",J116,0)</f>
        <v>0</v>
      </c>
      <c r="BH116" s="355">
        <f>IF(N116="sníž. přenesená",J116,0)</f>
        <v>0</v>
      </c>
      <c r="BI116" s="355">
        <f>IF(N116="nulová",J116,0)</f>
        <v>0</v>
      </c>
      <c r="BJ116" s="264" t="s">
        <v>82</v>
      </c>
      <c r="BK116" s="355">
        <f>ROUND(I116*H116,2)</f>
        <v>0</v>
      </c>
      <c r="BL116" s="264" t="s">
        <v>144</v>
      </c>
      <c r="BM116" s="354" t="s">
        <v>374</v>
      </c>
    </row>
    <row r="117" spans="1:65" s="274" customFormat="1" ht="19.5" x14ac:dyDescent="0.2">
      <c r="A117" s="271"/>
      <c r="B117" s="272"/>
      <c r="C117" s="408"/>
      <c r="D117" s="405" t="s">
        <v>341</v>
      </c>
      <c r="E117" s="271"/>
      <c r="F117" s="385" t="s">
        <v>962</v>
      </c>
      <c r="G117" s="271"/>
      <c r="H117" s="271"/>
      <c r="I117" s="136"/>
      <c r="J117" s="271"/>
      <c r="K117" s="271"/>
      <c r="L117" s="272"/>
      <c r="M117" s="358"/>
      <c r="N117" s="359"/>
      <c r="O117" s="351"/>
      <c r="P117" s="351"/>
      <c r="Q117" s="351"/>
      <c r="R117" s="351"/>
      <c r="S117" s="351"/>
      <c r="T117" s="360"/>
      <c r="U117" s="271"/>
      <c r="V117" s="271"/>
      <c r="W117" s="271"/>
      <c r="X117" s="271"/>
      <c r="Y117" s="271"/>
      <c r="Z117" s="271"/>
      <c r="AA117" s="271"/>
      <c r="AB117" s="271"/>
      <c r="AC117" s="271"/>
      <c r="AD117" s="271"/>
      <c r="AE117" s="271"/>
      <c r="AT117" s="264" t="s">
        <v>341</v>
      </c>
      <c r="AU117" s="264" t="s">
        <v>82</v>
      </c>
    </row>
    <row r="118" spans="1:65" s="274" customFormat="1" ht="16.5" customHeight="1" x14ac:dyDescent="0.2">
      <c r="A118" s="271"/>
      <c r="B118" s="272"/>
      <c r="C118" s="404" t="s">
        <v>271</v>
      </c>
      <c r="D118" s="404" t="s">
        <v>139</v>
      </c>
      <c r="E118" s="344" t="s">
        <v>971</v>
      </c>
      <c r="F118" s="345" t="s">
        <v>972</v>
      </c>
      <c r="G118" s="346" t="s">
        <v>961</v>
      </c>
      <c r="H118" s="347">
        <v>4</v>
      </c>
      <c r="I118" s="131"/>
      <c r="J118" s="348">
        <f>ROUND(I118*H118,2)</f>
        <v>0</v>
      </c>
      <c r="K118" s="345" t="s">
        <v>3</v>
      </c>
      <c r="L118" s="272"/>
      <c r="M118" s="349" t="s">
        <v>3</v>
      </c>
      <c r="N118" s="350" t="s">
        <v>45</v>
      </c>
      <c r="O118" s="351"/>
      <c r="P118" s="352">
        <f>O118*H118</f>
        <v>0</v>
      </c>
      <c r="Q118" s="352">
        <v>0</v>
      </c>
      <c r="R118" s="352">
        <f>Q118*H118</f>
        <v>0</v>
      </c>
      <c r="S118" s="352">
        <v>0</v>
      </c>
      <c r="T118" s="353">
        <f>S118*H118</f>
        <v>0</v>
      </c>
      <c r="U118" s="271"/>
      <c r="V118" s="271"/>
      <c r="W118" s="271"/>
      <c r="X118" s="271"/>
      <c r="Y118" s="271"/>
      <c r="Z118" s="271"/>
      <c r="AA118" s="271"/>
      <c r="AB118" s="271"/>
      <c r="AC118" s="271"/>
      <c r="AD118" s="271"/>
      <c r="AE118" s="271"/>
      <c r="AR118" s="354" t="s">
        <v>144</v>
      </c>
      <c r="AT118" s="354" t="s">
        <v>139</v>
      </c>
      <c r="AU118" s="354" t="s">
        <v>82</v>
      </c>
      <c r="AY118" s="264" t="s">
        <v>136</v>
      </c>
      <c r="BE118" s="355">
        <f>IF(N118="základní",J118,0)</f>
        <v>0</v>
      </c>
      <c r="BF118" s="355">
        <f>IF(N118="snížená",J118,0)</f>
        <v>0</v>
      </c>
      <c r="BG118" s="355">
        <f>IF(N118="zákl. přenesená",J118,0)</f>
        <v>0</v>
      </c>
      <c r="BH118" s="355">
        <f>IF(N118="sníž. přenesená",J118,0)</f>
        <v>0</v>
      </c>
      <c r="BI118" s="355">
        <f>IF(N118="nulová",J118,0)</f>
        <v>0</v>
      </c>
      <c r="BJ118" s="264" t="s">
        <v>82</v>
      </c>
      <c r="BK118" s="355">
        <f>ROUND(I118*H118,2)</f>
        <v>0</v>
      </c>
      <c r="BL118" s="264" t="s">
        <v>144</v>
      </c>
      <c r="BM118" s="354" t="s">
        <v>386</v>
      </c>
    </row>
    <row r="119" spans="1:65" s="274" customFormat="1" ht="19.5" x14ac:dyDescent="0.2">
      <c r="A119" s="271"/>
      <c r="B119" s="272"/>
      <c r="C119" s="408"/>
      <c r="D119" s="405" t="s">
        <v>341</v>
      </c>
      <c r="E119" s="271"/>
      <c r="F119" s="385" t="s">
        <v>962</v>
      </c>
      <c r="G119" s="271"/>
      <c r="H119" s="271"/>
      <c r="I119" s="136"/>
      <c r="J119" s="271"/>
      <c r="K119" s="271"/>
      <c r="L119" s="272"/>
      <c r="M119" s="358"/>
      <c r="N119" s="359"/>
      <c r="O119" s="351"/>
      <c r="P119" s="351"/>
      <c r="Q119" s="351"/>
      <c r="R119" s="351"/>
      <c r="S119" s="351"/>
      <c r="T119" s="360"/>
      <c r="U119" s="271"/>
      <c r="V119" s="271"/>
      <c r="W119" s="271"/>
      <c r="X119" s="271"/>
      <c r="Y119" s="271"/>
      <c r="Z119" s="271"/>
      <c r="AA119" s="271"/>
      <c r="AB119" s="271"/>
      <c r="AC119" s="271"/>
      <c r="AD119" s="271"/>
      <c r="AE119" s="271"/>
      <c r="AT119" s="264" t="s">
        <v>341</v>
      </c>
      <c r="AU119" s="264" t="s">
        <v>82</v>
      </c>
    </row>
    <row r="120" spans="1:65" s="274" customFormat="1" ht="16.5" customHeight="1" x14ac:dyDescent="0.2">
      <c r="A120" s="271"/>
      <c r="B120" s="272"/>
      <c r="C120" s="404" t="s">
        <v>277</v>
      </c>
      <c r="D120" s="404" t="s">
        <v>139</v>
      </c>
      <c r="E120" s="344" t="s">
        <v>973</v>
      </c>
      <c r="F120" s="345" t="s">
        <v>974</v>
      </c>
      <c r="G120" s="346" t="s">
        <v>961</v>
      </c>
      <c r="H120" s="347">
        <v>18</v>
      </c>
      <c r="I120" s="131"/>
      <c r="J120" s="348">
        <f t="shared" ref="J120:J125" si="10">ROUND(I120*H120,2)</f>
        <v>0</v>
      </c>
      <c r="K120" s="345" t="s">
        <v>3</v>
      </c>
      <c r="L120" s="272"/>
      <c r="M120" s="349" t="s">
        <v>3</v>
      </c>
      <c r="N120" s="350" t="s">
        <v>45</v>
      </c>
      <c r="O120" s="351"/>
      <c r="P120" s="352">
        <f t="shared" ref="P120:P125" si="11">O120*H120</f>
        <v>0</v>
      </c>
      <c r="Q120" s="352">
        <v>0</v>
      </c>
      <c r="R120" s="352">
        <f t="shared" ref="R120:R125" si="12">Q120*H120</f>
        <v>0</v>
      </c>
      <c r="S120" s="352">
        <v>0</v>
      </c>
      <c r="T120" s="353">
        <f t="shared" ref="T120:T125" si="13">S120*H120</f>
        <v>0</v>
      </c>
      <c r="U120" s="271"/>
      <c r="V120" s="271"/>
      <c r="W120" s="271"/>
      <c r="X120" s="271"/>
      <c r="Y120" s="271"/>
      <c r="Z120" s="271"/>
      <c r="AA120" s="271"/>
      <c r="AB120" s="271"/>
      <c r="AC120" s="271"/>
      <c r="AD120" s="271"/>
      <c r="AE120" s="271"/>
      <c r="AR120" s="354" t="s">
        <v>144</v>
      </c>
      <c r="AT120" s="354" t="s">
        <v>139</v>
      </c>
      <c r="AU120" s="354" t="s">
        <v>82</v>
      </c>
      <c r="AY120" s="264" t="s">
        <v>136</v>
      </c>
      <c r="BE120" s="355">
        <f t="shared" ref="BE120:BE125" si="14">IF(N120="základní",J120,0)</f>
        <v>0</v>
      </c>
      <c r="BF120" s="355">
        <f t="shared" ref="BF120:BF125" si="15">IF(N120="snížená",J120,0)</f>
        <v>0</v>
      </c>
      <c r="BG120" s="355">
        <f t="shared" ref="BG120:BG125" si="16">IF(N120="zákl. přenesená",J120,0)</f>
        <v>0</v>
      </c>
      <c r="BH120" s="355">
        <f t="shared" ref="BH120:BH125" si="17">IF(N120="sníž. přenesená",J120,0)</f>
        <v>0</v>
      </c>
      <c r="BI120" s="355">
        <f t="shared" ref="BI120:BI125" si="18">IF(N120="nulová",J120,0)</f>
        <v>0</v>
      </c>
      <c r="BJ120" s="264" t="s">
        <v>82</v>
      </c>
      <c r="BK120" s="355">
        <f t="shared" ref="BK120:BK125" si="19">ROUND(I120*H120,2)</f>
        <v>0</v>
      </c>
      <c r="BL120" s="264" t="s">
        <v>144</v>
      </c>
      <c r="BM120" s="354" t="s">
        <v>396</v>
      </c>
    </row>
    <row r="121" spans="1:65" s="274" customFormat="1" ht="16.5" customHeight="1" x14ac:dyDescent="0.2">
      <c r="A121" s="271"/>
      <c r="B121" s="272"/>
      <c r="C121" s="404" t="s">
        <v>282</v>
      </c>
      <c r="D121" s="404" t="s">
        <v>139</v>
      </c>
      <c r="E121" s="344" t="s">
        <v>975</v>
      </c>
      <c r="F121" s="345" t="s">
        <v>976</v>
      </c>
      <c r="G121" s="346" t="s">
        <v>961</v>
      </c>
      <c r="H121" s="347">
        <v>18</v>
      </c>
      <c r="I121" s="131"/>
      <c r="J121" s="348">
        <f t="shared" si="10"/>
        <v>0</v>
      </c>
      <c r="K121" s="345" t="s">
        <v>3</v>
      </c>
      <c r="L121" s="272"/>
      <c r="M121" s="349" t="s">
        <v>3</v>
      </c>
      <c r="N121" s="350" t="s">
        <v>45</v>
      </c>
      <c r="O121" s="351"/>
      <c r="P121" s="352">
        <f t="shared" si="11"/>
        <v>0</v>
      </c>
      <c r="Q121" s="352">
        <v>0</v>
      </c>
      <c r="R121" s="352">
        <f t="shared" si="12"/>
        <v>0</v>
      </c>
      <c r="S121" s="352">
        <v>0</v>
      </c>
      <c r="T121" s="353">
        <f t="shared" si="13"/>
        <v>0</v>
      </c>
      <c r="U121" s="271"/>
      <c r="V121" s="271"/>
      <c r="W121" s="271"/>
      <c r="X121" s="271"/>
      <c r="Y121" s="271"/>
      <c r="Z121" s="271"/>
      <c r="AA121" s="271"/>
      <c r="AB121" s="271"/>
      <c r="AC121" s="271"/>
      <c r="AD121" s="271"/>
      <c r="AE121" s="271"/>
      <c r="AR121" s="354" t="s">
        <v>144</v>
      </c>
      <c r="AT121" s="354" t="s">
        <v>139</v>
      </c>
      <c r="AU121" s="354" t="s">
        <v>82</v>
      </c>
      <c r="AY121" s="264" t="s">
        <v>136</v>
      </c>
      <c r="BE121" s="355">
        <f t="shared" si="14"/>
        <v>0</v>
      </c>
      <c r="BF121" s="355">
        <f t="shared" si="15"/>
        <v>0</v>
      </c>
      <c r="BG121" s="355">
        <f t="shared" si="16"/>
        <v>0</v>
      </c>
      <c r="BH121" s="355">
        <f t="shared" si="17"/>
        <v>0</v>
      </c>
      <c r="BI121" s="355">
        <f t="shared" si="18"/>
        <v>0</v>
      </c>
      <c r="BJ121" s="264" t="s">
        <v>82</v>
      </c>
      <c r="BK121" s="355">
        <f t="shared" si="19"/>
        <v>0</v>
      </c>
      <c r="BL121" s="264" t="s">
        <v>144</v>
      </c>
      <c r="BM121" s="354" t="s">
        <v>407</v>
      </c>
    </row>
    <row r="122" spans="1:65" s="274" customFormat="1" ht="16.5" customHeight="1" x14ac:dyDescent="0.2">
      <c r="A122" s="271"/>
      <c r="B122" s="272"/>
      <c r="C122" s="404" t="s">
        <v>8</v>
      </c>
      <c r="D122" s="404" t="s">
        <v>139</v>
      </c>
      <c r="E122" s="344" t="s">
        <v>977</v>
      </c>
      <c r="F122" s="345" t="s">
        <v>978</v>
      </c>
      <c r="G122" s="346" t="s">
        <v>961</v>
      </c>
      <c r="H122" s="347">
        <v>5</v>
      </c>
      <c r="I122" s="131"/>
      <c r="J122" s="348">
        <f t="shared" si="10"/>
        <v>0</v>
      </c>
      <c r="K122" s="345" t="s">
        <v>3</v>
      </c>
      <c r="L122" s="272"/>
      <c r="M122" s="349" t="s">
        <v>3</v>
      </c>
      <c r="N122" s="350" t="s">
        <v>45</v>
      </c>
      <c r="O122" s="351"/>
      <c r="P122" s="352">
        <f t="shared" si="11"/>
        <v>0</v>
      </c>
      <c r="Q122" s="352">
        <v>0</v>
      </c>
      <c r="R122" s="352">
        <f t="shared" si="12"/>
        <v>0</v>
      </c>
      <c r="S122" s="352">
        <v>0</v>
      </c>
      <c r="T122" s="353">
        <f t="shared" si="13"/>
        <v>0</v>
      </c>
      <c r="U122" s="271"/>
      <c r="V122" s="271"/>
      <c r="W122" s="271"/>
      <c r="X122" s="271"/>
      <c r="Y122" s="271"/>
      <c r="Z122" s="271"/>
      <c r="AA122" s="271"/>
      <c r="AB122" s="271"/>
      <c r="AC122" s="271"/>
      <c r="AD122" s="271"/>
      <c r="AE122" s="271"/>
      <c r="AR122" s="354" t="s">
        <v>144</v>
      </c>
      <c r="AT122" s="354" t="s">
        <v>139</v>
      </c>
      <c r="AU122" s="354" t="s">
        <v>82</v>
      </c>
      <c r="AY122" s="264" t="s">
        <v>136</v>
      </c>
      <c r="BE122" s="355">
        <f t="shared" si="14"/>
        <v>0</v>
      </c>
      <c r="BF122" s="355">
        <f t="shared" si="15"/>
        <v>0</v>
      </c>
      <c r="BG122" s="355">
        <f t="shared" si="16"/>
        <v>0</v>
      </c>
      <c r="BH122" s="355">
        <f t="shared" si="17"/>
        <v>0</v>
      </c>
      <c r="BI122" s="355">
        <f t="shared" si="18"/>
        <v>0</v>
      </c>
      <c r="BJ122" s="264" t="s">
        <v>82</v>
      </c>
      <c r="BK122" s="355">
        <f t="shared" si="19"/>
        <v>0</v>
      </c>
      <c r="BL122" s="264" t="s">
        <v>144</v>
      </c>
      <c r="BM122" s="354" t="s">
        <v>417</v>
      </c>
    </row>
    <row r="123" spans="1:65" s="274" customFormat="1" ht="16.5" customHeight="1" x14ac:dyDescent="0.2">
      <c r="A123" s="271"/>
      <c r="B123" s="272"/>
      <c r="C123" s="404" t="s">
        <v>295</v>
      </c>
      <c r="D123" s="404" t="s">
        <v>139</v>
      </c>
      <c r="E123" s="344" t="s">
        <v>979</v>
      </c>
      <c r="F123" s="345" t="s">
        <v>980</v>
      </c>
      <c r="G123" s="346" t="s">
        <v>961</v>
      </c>
      <c r="H123" s="347">
        <v>8</v>
      </c>
      <c r="I123" s="131"/>
      <c r="J123" s="348">
        <f t="shared" si="10"/>
        <v>0</v>
      </c>
      <c r="K123" s="345" t="s">
        <v>3</v>
      </c>
      <c r="L123" s="272"/>
      <c r="M123" s="349" t="s">
        <v>3</v>
      </c>
      <c r="N123" s="350" t="s">
        <v>45</v>
      </c>
      <c r="O123" s="351"/>
      <c r="P123" s="352">
        <f t="shared" si="11"/>
        <v>0</v>
      </c>
      <c r="Q123" s="352">
        <v>0</v>
      </c>
      <c r="R123" s="352">
        <f t="shared" si="12"/>
        <v>0</v>
      </c>
      <c r="S123" s="352">
        <v>0</v>
      </c>
      <c r="T123" s="353">
        <f t="shared" si="13"/>
        <v>0</v>
      </c>
      <c r="U123" s="271"/>
      <c r="V123" s="271"/>
      <c r="W123" s="271"/>
      <c r="X123" s="271"/>
      <c r="Y123" s="271"/>
      <c r="Z123" s="271"/>
      <c r="AA123" s="271"/>
      <c r="AB123" s="271"/>
      <c r="AC123" s="271"/>
      <c r="AD123" s="271"/>
      <c r="AE123" s="271"/>
      <c r="AR123" s="354" t="s">
        <v>144</v>
      </c>
      <c r="AT123" s="354" t="s">
        <v>139</v>
      </c>
      <c r="AU123" s="354" t="s">
        <v>82</v>
      </c>
      <c r="AY123" s="264" t="s">
        <v>136</v>
      </c>
      <c r="BE123" s="355">
        <f t="shared" si="14"/>
        <v>0</v>
      </c>
      <c r="BF123" s="355">
        <f t="shared" si="15"/>
        <v>0</v>
      </c>
      <c r="BG123" s="355">
        <f t="shared" si="16"/>
        <v>0</v>
      </c>
      <c r="BH123" s="355">
        <f t="shared" si="17"/>
        <v>0</v>
      </c>
      <c r="BI123" s="355">
        <f t="shared" si="18"/>
        <v>0</v>
      </c>
      <c r="BJ123" s="264" t="s">
        <v>82</v>
      </c>
      <c r="BK123" s="355">
        <f t="shared" si="19"/>
        <v>0</v>
      </c>
      <c r="BL123" s="264" t="s">
        <v>144</v>
      </c>
      <c r="BM123" s="354" t="s">
        <v>428</v>
      </c>
    </row>
    <row r="124" spans="1:65" s="274" customFormat="1" ht="16.5" customHeight="1" x14ac:dyDescent="0.2">
      <c r="A124" s="271"/>
      <c r="B124" s="272"/>
      <c r="C124" s="404" t="s">
        <v>304</v>
      </c>
      <c r="D124" s="404" t="s">
        <v>139</v>
      </c>
      <c r="E124" s="344" t="s">
        <v>981</v>
      </c>
      <c r="F124" s="345" t="s">
        <v>980</v>
      </c>
      <c r="G124" s="346" t="s">
        <v>961</v>
      </c>
      <c r="H124" s="347">
        <v>10</v>
      </c>
      <c r="I124" s="131"/>
      <c r="J124" s="348">
        <f t="shared" si="10"/>
        <v>0</v>
      </c>
      <c r="K124" s="345" t="s">
        <v>3</v>
      </c>
      <c r="L124" s="272"/>
      <c r="M124" s="349" t="s">
        <v>3</v>
      </c>
      <c r="N124" s="350" t="s">
        <v>45</v>
      </c>
      <c r="O124" s="351"/>
      <c r="P124" s="352">
        <f t="shared" si="11"/>
        <v>0</v>
      </c>
      <c r="Q124" s="352">
        <v>0</v>
      </c>
      <c r="R124" s="352">
        <f t="shared" si="12"/>
        <v>0</v>
      </c>
      <c r="S124" s="352">
        <v>0</v>
      </c>
      <c r="T124" s="353">
        <f t="shared" si="13"/>
        <v>0</v>
      </c>
      <c r="U124" s="271"/>
      <c r="V124" s="271"/>
      <c r="W124" s="271"/>
      <c r="X124" s="271"/>
      <c r="Y124" s="271"/>
      <c r="Z124" s="271"/>
      <c r="AA124" s="271"/>
      <c r="AB124" s="271"/>
      <c r="AC124" s="271"/>
      <c r="AD124" s="271"/>
      <c r="AE124" s="271"/>
      <c r="AR124" s="354" t="s">
        <v>144</v>
      </c>
      <c r="AT124" s="354" t="s">
        <v>139</v>
      </c>
      <c r="AU124" s="354" t="s">
        <v>82</v>
      </c>
      <c r="AY124" s="264" t="s">
        <v>136</v>
      </c>
      <c r="BE124" s="355">
        <f t="shared" si="14"/>
        <v>0</v>
      </c>
      <c r="BF124" s="355">
        <f t="shared" si="15"/>
        <v>0</v>
      </c>
      <c r="BG124" s="355">
        <f t="shared" si="16"/>
        <v>0</v>
      </c>
      <c r="BH124" s="355">
        <f t="shared" si="17"/>
        <v>0</v>
      </c>
      <c r="BI124" s="355">
        <f t="shared" si="18"/>
        <v>0</v>
      </c>
      <c r="BJ124" s="264" t="s">
        <v>82</v>
      </c>
      <c r="BK124" s="355">
        <f t="shared" si="19"/>
        <v>0</v>
      </c>
      <c r="BL124" s="264" t="s">
        <v>144</v>
      </c>
      <c r="BM124" s="354" t="s">
        <v>440</v>
      </c>
    </row>
    <row r="125" spans="1:65" s="274" customFormat="1" ht="16.5" customHeight="1" x14ac:dyDescent="0.2">
      <c r="A125" s="271"/>
      <c r="B125" s="272"/>
      <c r="C125" s="404" t="s">
        <v>312</v>
      </c>
      <c r="D125" s="404" t="s">
        <v>139</v>
      </c>
      <c r="E125" s="344" t="s">
        <v>982</v>
      </c>
      <c r="F125" s="345" t="s">
        <v>983</v>
      </c>
      <c r="G125" s="346" t="s">
        <v>961</v>
      </c>
      <c r="H125" s="347">
        <v>2</v>
      </c>
      <c r="I125" s="131"/>
      <c r="J125" s="348">
        <f t="shared" si="10"/>
        <v>0</v>
      </c>
      <c r="K125" s="345" t="s">
        <v>3</v>
      </c>
      <c r="L125" s="272"/>
      <c r="M125" s="349" t="s">
        <v>3</v>
      </c>
      <c r="N125" s="350" t="s">
        <v>45</v>
      </c>
      <c r="O125" s="351"/>
      <c r="P125" s="352">
        <f t="shared" si="11"/>
        <v>0</v>
      </c>
      <c r="Q125" s="352">
        <v>0</v>
      </c>
      <c r="R125" s="352">
        <f t="shared" si="12"/>
        <v>0</v>
      </c>
      <c r="S125" s="352">
        <v>0</v>
      </c>
      <c r="T125" s="353">
        <f t="shared" si="13"/>
        <v>0</v>
      </c>
      <c r="U125" s="271"/>
      <c r="V125" s="271"/>
      <c r="W125" s="271"/>
      <c r="X125" s="271"/>
      <c r="Y125" s="271"/>
      <c r="Z125" s="271"/>
      <c r="AA125" s="271"/>
      <c r="AB125" s="271"/>
      <c r="AC125" s="271"/>
      <c r="AD125" s="271"/>
      <c r="AE125" s="271"/>
      <c r="AR125" s="354" t="s">
        <v>144</v>
      </c>
      <c r="AT125" s="354" t="s">
        <v>139</v>
      </c>
      <c r="AU125" s="354" t="s">
        <v>82</v>
      </c>
      <c r="AY125" s="264" t="s">
        <v>136</v>
      </c>
      <c r="BE125" s="355">
        <f t="shared" si="14"/>
        <v>0</v>
      </c>
      <c r="BF125" s="355">
        <f t="shared" si="15"/>
        <v>0</v>
      </c>
      <c r="BG125" s="355">
        <f t="shared" si="16"/>
        <v>0</v>
      </c>
      <c r="BH125" s="355">
        <f t="shared" si="17"/>
        <v>0</v>
      </c>
      <c r="BI125" s="355">
        <f t="shared" si="18"/>
        <v>0</v>
      </c>
      <c r="BJ125" s="264" t="s">
        <v>82</v>
      </c>
      <c r="BK125" s="355">
        <f t="shared" si="19"/>
        <v>0</v>
      </c>
      <c r="BL125" s="264" t="s">
        <v>144</v>
      </c>
      <c r="BM125" s="354" t="s">
        <v>453</v>
      </c>
    </row>
    <row r="126" spans="1:65" s="274" customFormat="1" ht="19.5" x14ac:dyDescent="0.2">
      <c r="A126" s="271"/>
      <c r="B126" s="272"/>
      <c r="C126" s="408"/>
      <c r="D126" s="405" t="s">
        <v>341</v>
      </c>
      <c r="E126" s="271"/>
      <c r="F126" s="385" t="s">
        <v>962</v>
      </c>
      <c r="G126" s="271"/>
      <c r="H126" s="271"/>
      <c r="I126" s="136"/>
      <c r="J126" s="271"/>
      <c r="K126" s="271"/>
      <c r="L126" s="272"/>
      <c r="M126" s="358"/>
      <c r="N126" s="359"/>
      <c r="O126" s="351"/>
      <c r="P126" s="351"/>
      <c r="Q126" s="351"/>
      <c r="R126" s="351"/>
      <c r="S126" s="351"/>
      <c r="T126" s="360"/>
      <c r="U126" s="271"/>
      <c r="V126" s="271"/>
      <c r="W126" s="271"/>
      <c r="X126" s="271"/>
      <c r="Y126" s="271"/>
      <c r="Z126" s="271"/>
      <c r="AA126" s="271"/>
      <c r="AB126" s="271"/>
      <c r="AC126" s="271"/>
      <c r="AD126" s="271"/>
      <c r="AE126" s="271"/>
      <c r="AT126" s="264" t="s">
        <v>341</v>
      </c>
      <c r="AU126" s="264" t="s">
        <v>82</v>
      </c>
    </row>
    <row r="127" spans="1:65" s="274" customFormat="1" ht="16.5" customHeight="1" x14ac:dyDescent="0.2">
      <c r="A127" s="271"/>
      <c r="B127" s="272"/>
      <c r="C127" s="404" t="s">
        <v>318</v>
      </c>
      <c r="D127" s="404" t="s">
        <v>139</v>
      </c>
      <c r="E127" s="344" t="s">
        <v>984</v>
      </c>
      <c r="F127" s="345" t="s">
        <v>985</v>
      </c>
      <c r="G127" s="346" t="s">
        <v>961</v>
      </c>
      <c r="H127" s="347">
        <v>4</v>
      </c>
      <c r="I127" s="131"/>
      <c r="J127" s="348">
        <f>ROUND(I127*H127,2)</f>
        <v>0</v>
      </c>
      <c r="K127" s="345" t="s">
        <v>3</v>
      </c>
      <c r="L127" s="272"/>
      <c r="M127" s="349" t="s">
        <v>3</v>
      </c>
      <c r="N127" s="350" t="s">
        <v>45</v>
      </c>
      <c r="O127" s="351"/>
      <c r="P127" s="352">
        <f>O127*H127</f>
        <v>0</v>
      </c>
      <c r="Q127" s="352">
        <v>0</v>
      </c>
      <c r="R127" s="352">
        <f>Q127*H127</f>
        <v>0</v>
      </c>
      <c r="S127" s="352">
        <v>0</v>
      </c>
      <c r="T127" s="353">
        <f>S127*H127</f>
        <v>0</v>
      </c>
      <c r="U127" s="271"/>
      <c r="V127" s="271"/>
      <c r="W127" s="271"/>
      <c r="X127" s="271"/>
      <c r="Y127" s="271"/>
      <c r="Z127" s="271"/>
      <c r="AA127" s="271"/>
      <c r="AB127" s="271"/>
      <c r="AC127" s="271"/>
      <c r="AD127" s="271"/>
      <c r="AE127" s="271"/>
      <c r="AR127" s="354" t="s">
        <v>144</v>
      </c>
      <c r="AT127" s="354" t="s">
        <v>139</v>
      </c>
      <c r="AU127" s="354" t="s">
        <v>82</v>
      </c>
      <c r="AY127" s="264" t="s">
        <v>136</v>
      </c>
      <c r="BE127" s="355">
        <f>IF(N127="základní",J127,0)</f>
        <v>0</v>
      </c>
      <c r="BF127" s="355">
        <f>IF(N127="snížená",J127,0)</f>
        <v>0</v>
      </c>
      <c r="BG127" s="355">
        <f>IF(N127="zákl. přenesená",J127,0)</f>
        <v>0</v>
      </c>
      <c r="BH127" s="355">
        <f>IF(N127="sníž. přenesená",J127,0)</f>
        <v>0</v>
      </c>
      <c r="BI127" s="355">
        <f>IF(N127="nulová",J127,0)</f>
        <v>0</v>
      </c>
      <c r="BJ127" s="264" t="s">
        <v>82</v>
      </c>
      <c r="BK127" s="355">
        <f>ROUND(I127*H127,2)</f>
        <v>0</v>
      </c>
      <c r="BL127" s="264" t="s">
        <v>144</v>
      </c>
      <c r="BM127" s="354" t="s">
        <v>462</v>
      </c>
    </row>
    <row r="128" spans="1:65" s="274" customFormat="1" ht="19.5" x14ac:dyDescent="0.2">
      <c r="A128" s="271"/>
      <c r="B128" s="272"/>
      <c r="C128" s="408"/>
      <c r="D128" s="405" t="s">
        <v>341</v>
      </c>
      <c r="E128" s="271"/>
      <c r="F128" s="385" t="s">
        <v>962</v>
      </c>
      <c r="G128" s="271"/>
      <c r="H128" s="271"/>
      <c r="I128" s="136"/>
      <c r="J128" s="271"/>
      <c r="K128" s="271"/>
      <c r="L128" s="272"/>
      <c r="M128" s="358"/>
      <c r="N128" s="359"/>
      <c r="O128" s="351"/>
      <c r="P128" s="351"/>
      <c r="Q128" s="351"/>
      <c r="R128" s="351"/>
      <c r="S128" s="351"/>
      <c r="T128" s="360"/>
      <c r="U128" s="271"/>
      <c r="V128" s="271"/>
      <c r="W128" s="271"/>
      <c r="X128" s="271"/>
      <c r="Y128" s="271"/>
      <c r="Z128" s="271"/>
      <c r="AA128" s="271"/>
      <c r="AB128" s="271"/>
      <c r="AC128" s="271"/>
      <c r="AD128" s="271"/>
      <c r="AE128" s="271"/>
      <c r="AT128" s="264" t="s">
        <v>341</v>
      </c>
      <c r="AU128" s="264" t="s">
        <v>82</v>
      </c>
    </row>
    <row r="129" spans="1:65" s="274" customFormat="1" ht="16.5" customHeight="1" x14ac:dyDescent="0.2">
      <c r="A129" s="271"/>
      <c r="B129" s="272"/>
      <c r="C129" s="404" t="s">
        <v>323</v>
      </c>
      <c r="D129" s="404" t="s">
        <v>139</v>
      </c>
      <c r="E129" s="344" t="s">
        <v>986</v>
      </c>
      <c r="F129" s="345" t="s">
        <v>987</v>
      </c>
      <c r="G129" s="346" t="s">
        <v>961</v>
      </c>
      <c r="H129" s="347">
        <v>3</v>
      </c>
      <c r="I129" s="131"/>
      <c r="J129" s="348">
        <f>ROUND(I129*H129,2)</f>
        <v>0</v>
      </c>
      <c r="K129" s="345" t="s">
        <v>3</v>
      </c>
      <c r="L129" s="272"/>
      <c r="M129" s="349" t="s">
        <v>3</v>
      </c>
      <c r="N129" s="350" t="s">
        <v>45</v>
      </c>
      <c r="O129" s="351"/>
      <c r="P129" s="352">
        <f>O129*H129</f>
        <v>0</v>
      </c>
      <c r="Q129" s="352">
        <v>0</v>
      </c>
      <c r="R129" s="352">
        <f>Q129*H129</f>
        <v>0</v>
      </c>
      <c r="S129" s="352">
        <v>0</v>
      </c>
      <c r="T129" s="353">
        <f>S129*H129</f>
        <v>0</v>
      </c>
      <c r="U129" s="271"/>
      <c r="V129" s="271"/>
      <c r="W129" s="271"/>
      <c r="X129" s="271"/>
      <c r="Y129" s="271"/>
      <c r="Z129" s="271"/>
      <c r="AA129" s="271"/>
      <c r="AB129" s="271"/>
      <c r="AC129" s="271"/>
      <c r="AD129" s="271"/>
      <c r="AE129" s="271"/>
      <c r="AR129" s="354" t="s">
        <v>144</v>
      </c>
      <c r="AT129" s="354" t="s">
        <v>139</v>
      </c>
      <c r="AU129" s="354" t="s">
        <v>82</v>
      </c>
      <c r="AY129" s="264" t="s">
        <v>136</v>
      </c>
      <c r="BE129" s="355">
        <f>IF(N129="základní",J129,0)</f>
        <v>0</v>
      </c>
      <c r="BF129" s="355">
        <f>IF(N129="snížená",J129,0)</f>
        <v>0</v>
      </c>
      <c r="BG129" s="355">
        <f>IF(N129="zákl. přenesená",J129,0)</f>
        <v>0</v>
      </c>
      <c r="BH129" s="355">
        <f>IF(N129="sníž. přenesená",J129,0)</f>
        <v>0</v>
      </c>
      <c r="BI129" s="355">
        <f>IF(N129="nulová",J129,0)</f>
        <v>0</v>
      </c>
      <c r="BJ129" s="264" t="s">
        <v>82</v>
      </c>
      <c r="BK129" s="355">
        <f>ROUND(I129*H129,2)</f>
        <v>0</v>
      </c>
      <c r="BL129" s="264" t="s">
        <v>144</v>
      </c>
      <c r="BM129" s="354" t="s">
        <v>471</v>
      </c>
    </row>
    <row r="130" spans="1:65" s="274" customFormat="1" ht="19.5" x14ac:dyDescent="0.2">
      <c r="A130" s="271"/>
      <c r="B130" s="272"/>
      <c r="C130" s="408"/>
      <c r="D130" s="405" t="s">
        <v>341</v>
      </c>
      <c r="E130" s="271"/>
      <c r="F130" s="385" t="s">
        <v>988</v>
      </c>
      <c r="G130" s="271"/>
      <c r="H130" s="271"/>
      <c r="I130" s="136"/>
      <c r="J130" s="271"/>
      <c r="K130" s="271"/>
      <c r="L130" s="272"/>
      <c r="M130" s="358"/>
      <c r="N130" s="359"/>
      <c r="O130" s="351"/>
      <c r="P130" s="351"/>
      <c r="Q130" s="351"/>
      <c r="R130" s="351"/>
      <c r="S130" s="351"/>
      <c r="T130" s="360"/>
      <c r="U130" s="271"/>
      <c r="V130" s="271"/>
      <c r="W130" s="271"/>
      <c r="X130" s="271"/>
      <c r="Y130" s="271"/>
      <c r="Z130" s="271"/>
      <c r="AA130" s="271"/>
      <c r="AB130" s="271"/>
      <c r="AC130" s="271"/>
      <c r="AD130" s="271"/>
      <c r="AE130" s="271"/>
      <c r="AT130" s="264" t="s">
        <v>341</v>
      </c>
      <c r="AU130" s="264" t="s">
        <v>82</v>
      </c>
    </row>
    <row r="131" spans="1:65" s="274" customFormat="1" ht="16.5" customHeight="1" x14ac:dyDescent="0.2">
      <c r="A131" s="271"/>
      <c r="B131" s="272"/>
      <c r="C131" s="404" t="s">
        <v>328</v>
      </c>
      <c r="D131" s="404" t="s">
        <v>139</v>
      </c>
      <c r="E131" s="344" t="s">
        <v>989</v>
      </c>
      <c r="F131" s="345" t="s">
        <v>990</v>
      </c>
      <c r="G131" s="346" t="s">
        <v>961</v>
      </c>
      <c r="H131" s="347">
        <v>25</v>
      </c>
      <c r="I131" s="131"/>
      <c r="J131" s="348">
        <f>ROUND(I131*H131,2)</f>
        <v>0</v>
      </c>
      <c r="K131" s="345" t="s">
        <v>3</v>
      </c>
      <c r="L131" s="272"/>
      <c r="M131" s="349" t="s">
        <v>3</v>
      </c>
      <c r="N131" s="350" t="s">
        <v>45</v>
      </c>
      <c r="O131" s="351"/>
      <c r="P131" s="352">
        <f>O131*H131</f>
        <v>0</v>
      </c>
      <c r="Q131" s="352">
        <v>0</v>
      </c>
      <c r="R131" s="352">
        <f>Q131*H131</f>
        <v>0</v>
      </c>
      <c r="S131" s="352">
        <v>0</v>
      </c>
      <c r="T131" s="353">
        <f>S131*H131</f>
        <v>0</v>
      </c>
      <c r="U131" s="271"/>
      <c r="V131" s="271"/>
      <c r="W131" s="271"/>
      <c r="X131" s="271"/>
      <c r="Y131" s="271"/>
      <c r="Z131" s="271"/>
      <c r="AA131" s="271"/>
      <c r="AB131" s="271"/>
      <c r="AC131" s="271"/>
      <c r="AD131" s="271"/>
      <c r="AE131" s="271"/>
      <c r="AR131" s="354" t="s">
        <v>144</v>
      </c>
      <c r="AT131" s="354" t="s">
        <v>139</v>
      </c>
      <c r="AU131" s="354" t="s">
        <v>82</v>
      </c>
      <c r="AY131" s="264" t="s">
        <v>136</v>
      </c>
      <c r="BE131" s="355">
        <f>IF(N131="základní",J131,0)</f>
        <v>0</v>
      </c>
      <c r="BF131" s="355">
        <f>IF(N131="snížená",J131,0)</f>
        <v>0</v>
      </c>
      <c r="BG131" s="355">
        <f>IF(N131="zákl. přenesená",J131,0)</f>
        <v>0</v>
      </c>
      <c r="BH131" s="355">
        <f>IF(N131="sníž. přenesená",J131,0)</f>
        <v>0</v>
      </c>
      <c r="BI131" s="355">
        <f>IF(N131="nulová",J131,0)</f>
        <v>0</v>
      </c>
      <c r="BJ131" s="264" t="s">
        <v>82</v>
      </c>
      <c r="BK131" s="355">
        <f>ROUND(I131*H131,2)</f>
        <v>0</v>
      </c>
      <c r="BL131" s="264" t="s">
        <v>144</v>
      </c>
      <c r="BM131" s="354" t="s">
        <v>480</v>
      </c>
    </row>
    <row r="132" spans="1:65" s="274" customFormat="1" ht="19.5" x14ac:dyDescent="0.2">
      <c r="A132" s="271"/>
      <c r="B132" s="272"/>
      <c r="C132" s="408"/>
      <c r="D132" s="405" t="s">
        <v>341</v>
      </c>
      <c r="E132" s="271"/>
      <c r="F132" s="385" t="s">
        <v>991</v>
      </c>
      <c r="G132" s="271"/>
      <c r="H132" s="271"/>
      <c r="I132" s="136"/>
      <c r="J132" s="271"/>
      <c r="K132" s="271"/>
      <c r="L132" s="272"/>
      <c r="M132" s="358"/>
      <c r="N132" s="359"/>
      <c r="O132" s="351"/>
      <c r="P132" s="351"/>
      <c r="Q132" s="351"/>
      <c r="R132" s="351"/>
      <c r="S132" s="351"/>
      <c r="T132" s="360"/>
      <c r="U132" s="271"/>
      <c r="V132" s="271"/>
      <c r="W132" s="271"/>
      <c r="X132" s="271"/>
      <c r="Y132" s="271"/>
      <c r="Z132" s="271"/>
      <c r="AA132" s="271"/>
      <c r="AB132" s="271"/>
      <c r="AC132" s="271"/>
      <c r="AD132" s="271"/>
      <c r="AE132" s="271"/>
      <c r="AT132" s="264" t="s">
        <v>341</v>
      </c>
      <c r="AU132" s="264" t="s">
        <v>82</v>
      </c>
    </row>
    <row r="133" spans="1:65" s="274" customFormat="1" ht="16.5" customHeight="1" x14ac:dyDescent="0.2">
      <c r="A133" s="271"/>
      <c r="B133" s="272"/>
      <c r="C133" s="404" t="s">
        <v>335</v>
      </c>
      <c r="D133" s="404" t="s">
        <v>139</v>
      </c>
      <c r="E133" s="344" t="s">
        <v>992</v>
      </c>
      <c r="F133" s="345" t="s">
        <v>993</v>
      </c>
      <c r="G133" s="346" t="s">
        <v>961</v>
      </c>
      <c r="H133" s="347">
        <v>10</v>
      </c>
      <c r="I133" s="131"/>
      <c r="J133" s="348">
        <f>ROUND(I133*H133,2)</f>
        <v>0</v>
      </c>
      <c r="K133" s="345" t="s">
        <v>3</v>
      </c>
      <c r="L133" s="272"/>
      <c r="M133" s="349" t="s">
        <v>3</v>
      </c>
      <c r="N133" s="350" t="s">
        <v>45</v>
      </c>
      <c r="O133" s="351"/>
      <c r="P133" s="352">
        <f>O133*H133</f>
        <v>0</v>
      </c>
      <c r="Q133" s="352">
        <v>0</v>
      </c>
      <c r="R133" s="352">
        <f>Q133*H133</f>
        <v>0</v>
      </c>
      <c r="S133" s="352">
        <v>0</v>
      </c>
      <c r="T133" s="353">
        <f>S133*H133</f>
        <v>0</v>
      </c>
      <c r="U133" s="271"/>
      <c r="V133" s="271"/>
      <c r="W133" s="271"/>
      <c r="X133" s="271"/>
      <c r="Y133" s="271"/>
      <c r="Z133" s="271"/>
      <c r="AA133" s="271"/>
      <c r="AB133" s="271"/>
      <c r="AC133" s="271"/>
      <c r="AD133" s="271"/>
      <c r="AE133" s="271"/>
      <c r="AR133" s="354" t="s">
        <v>144</v>
      </c>
      <c r="AT133" s="354" t="s">
        <v>139</v>
      </c>
      <c r="AU133" s="354" t="s">
        <v>82</v>
      </c>
      <c r="AY133" s="264" t="s">
        <v>136</v>
      </c>
      <c r="BE133" s="355">
        <f>IF(N133="základní",J133,0)</f>
        <v>0</v>
      </c>
      <c r="BF133" s="355">
        <f>IF(N133="snížená",J133,0)</f>
        <v>0</v>
      </c>
      <c r="BG133" s="355">
        <f>IF(N133="zákl. přenesená",J133,0)</f>
        <v>0</v>
      </c>
      <c r="BH133" s="355">
        <f>IF(N133="sníž. přenesená",J133,0)</f>
        <v>0</v>
      </c>
      <c r="BI133" s="355">
        <f>IF(N133="nulová",J133,0)</f>
        <v>0</v>
      </c>
      <c r="BJ133" s="264" t="s">
        <v>82</v>
      </c>
      <c r="BK133" s="355">
        <f>ROUND(I133*H133,2)</f>
        <v>0</v>
      </c>
      <c r="BL133" s="264" t="s">
        <v>144</v>
      </c>
      <c r="BM133" s="354" t="s">
        <v>511</v>
      </c>
    </row>
    <row r="134" spans="1:65" s="274" customFormat="1" ht="19.5" x14ac:dyDescent="0.2">
      <c r="A134" s="271"/>
      <c r="B134" s="272"/>
      <c r="C134" s="408"/>
      <c r="D134" s="405" t="s">
        <v>341</v>
      </c>
      <c r="E134" s="271"/>
      <c r="F134" s="385" t="s">
        <v>994</v>
      </c>
      <c r="G134" s="271"/>
      <c r="H134" s="271"/>
      <c r="I134" s="136"/>
      <c r="J134" s="271"/>
      <c r="K134" s="271"/>
      <c r="L134" s="272"/>
      <c r="M134" s="358"/>
      <c r="N134" s="359"/>
      <c r="O134" s="351"/>
      <c r="P134" s="351"/>
      <c r="Q134" s="351"/>
      <c r="R134" s="351"/>
      <c r="S134" s="351"/>
      <c r="T134" s="360"/>
      <c r="U134" s="271"/>
      <c r="V134" s="271"/>
      <c r="W134" s="271"/>
      <c r="X134" s="271"/>
      <c r="Y134" s="271"/>
      <c r="Z134" s="271"/>
      <c r="AA134" s="271"/>
      <c r="AB134" s="271"/>
      <c r="AC134" s="271"/>
      <c r="AD134" s="271"/>
      <c r="AE134" s="271"/>
      <c r="AT134" s="264" t="s">
        <v>341</v>
      </c>
      <c r="AU134" s="264" t="s">
        <v>82</v>
      </c>
    </row>
    <row r="135" spans="1:65" s="274" customFormat="1" ht="16.5" customHeight="1" x14ac:dyDescent="0.2">
      <c r="A135" s="271"/>
      <c r="B135" s="272"/>
      <c r="C135" s="404" t="s">
        <v>343</v>
      </c>
      <c r="D135" s="404" t="s">
        <v>139</v>
      </c>
      <c r="E135" s="344" t="s">
        <v>995</v>
      </c>
      <c r="F135" s="345" t="s">
        <v>996</v>
      </c>
      <c r="G135" s="346" t="s">
        <v>961</v>
      </c>
      <c r="H135" s="347">
        <v>35</v>
      </c>
      <c r="I135" s="131"/>
      <c r="J135" s="348">
        <f>ROUND(I135*H135,2)</f>
        <v>0</v>
      </c>
      <c r="K135" s="345" t="s">
        <v>3</v>
      </c>
      <c r="L135" s="272"/>
      <c r="M135" s="349" t="s">
        <v>3</v>
      </c>
      <c r="N135" s="350" t="s">
        <v>45</v>
      </c>
      <c r="O135" s="351"/>
      <c r="P135" s="352">
        <f>O135*H135</f>
        <v>0</v>
      </c>
      <c r="Q135" s="352">
        <v>0</v>
      </c>
      <c r="R135" s="352">
        <f>Q135*H135</f>
        <v>0</v>
      </c>
      <c r="S135" s="352">
        <v>0</v>
      </c>
      <c r="T135" s="353">
        <f>S135*H135</f>
        <v>0</v>
      </c>
      <c r="U135" s="271"/>
      <c r="V135" s="271"/>
      <c r="W135" s="271"/>
      <c r="X135" s="271"/>
      <c r="Y135" s="271"/>
      <c r="Z135" s="271"/>
      <c r="AA135" s="271"/>
      <c r="AB135" s="271"/>
      <c r="AC135" s="271"/>
      <c r="AD135" s="271"/>
      <c r="AE135" s="271"/>
      <c r="AR135" s="354" t="s">
        <v>144</v>
      </c>
      <c r="AT135" s="354" t="s">
        <v>139</v>
      </c>
      <c r="AU135" s="354" t="s">
        <v>82</v>
      </c>
      <c r="AY135" s="264" t="s">
        <v>136</v>
      </c>
      <c r="BE135" s="355">
        <f>IF(N135="základní",J135,0)</f>
        <v>0</v>
      </c>
      <c r="BF135" s="355">
        <f>IF(N135="snížená",J135,0)</f>
        <v>0</v>
      </c>
      <c r="BG135" s="355">
        <f>IF(N135="zákl. přenesená",J135,0)</f>
        <v>0</v>
      </c>
      <c r="BH135" s="355">
        <f>IF(N135="sníž. přenesená",J135,0)</f>
        <v>0</v>
      </c>
      <c r="BI135" s="355">
        <f>IF(N135="nulová",J135,0)</f>
        <v>0</v>
      </c>
      <c r="BJ135" s="264" t="s">
        <v>82</v>
      </c>
      <c r="BK135" s="355">
        <f>ROUND(I135*H135,2)</f>
        <v>0</v>
      </c>
      <c r="BL135" s="264" t="s">
        <v>144</v>
      </c>
      <c r="BM135" s="354" t="s">
        <v>524</v>
      </c>
    </row>
    <row r="136" spans="1:65" s="274" customFormat="1" ht="16.5" customHeight="1" x14ac:dyDescent="0.2">
      <c r="A136" s="271"/>
      <c r="B136" s="272"/>
      <c r="C136" s="404" t="s">
        <v>349</v>
      </c>
      <c r="D136" s="404" t="s">
        <v>139</v>
      </c>
      <c r="E136" s="344" t="s">
        <v>997</v>
      </c>
      <c r="F136" s="345" t="s">
        <v>998</v>
      </c>
      <c r="G136" s="346" t="s">
        <v>237</v>
      </c>
      <c r="H136" s="347">
        <v>150</v>
      </c>
      <c r="I136" s="131"/>
      <c r="J136" s="348">
        <f>ROUND(I136*H136,2)</f>
        <v>0</v>
      </c>
      <c r="K136" s="345" t="s">
        <v>3</v>
      </c>
      <c r="L136" s="272"/>
      <c r="M136" s="349" t="s">
        <v>3</v>
      </c>
      <c r="N136" s="350" t="s">
        <v>45</v>
      </c>
      <c r="O136" s="351"/>
      <c r="P136" s="352">
        <f>O136*H136</f>
        <v>0</v>
      </c>
      <c r="Q136" s="352">
        <v>0</v>
      </c>
      <c r="R136" s="352">
        <f>Q136*H136</f>
        <v>0</v>
      </c>
      <c r="S136" s="352">
        <v>0</v>
      </c>
      <c r="T136" s="353">
        <f>S136*H136</f>
        <v>0</v>
      </c>
      <c r="U136" s="271"/>
      <c r="V136" s="271"/>
      <c r="W136" s="271"/>
      <c r="X136" s="271"/>
      <c r="Y136" s="271"/>
      <c r="Z136" s="271"/>
      <c r="AA136" s="271"/>
      <c r="AB136" s="271"/>
      <c r="AC136" s="271"/>
      <c r="AD136" s="271"/>
      <c r="AE136" s="271"/>
      <c r="AR136" s="354" t="s">
        <v>144</v>
      </c>
      <c r="AT136" s="354" t="s">
        <v>139</v>
      </c>
      <c r="AU136" s="354" t="s">
        <v>82</v>
      </c>
      <c r="AY136" s="264" t="s">
        <v>136</v>
      </c>
      <c r="BE136" s="355">
        <f>IF(N136="základní",J136,0)</f>
        <v>0</v>
      </c>
      <c r="BF136" s="355">
        <f>IF(N136="snížená",J136,0)</f>
        <v>0</v>
      </c>
      <c r="BG136" s="355">
        <f>IF(N136="zákl. přenesená",J136,0)</f>
        <v>0</v>
      </c>
      <c r="BH136" s="355">
        <f>IF(N136="sníž. přenesená",J136,0)</f>
        <v>0</v>
      </c>
      <c r="BI136" s="355">
        <f>IF(N136="nulová",J136,0)</f>
        <v>0</v>
      </c>
      <c r="BJ136" s="264" t="s">
        <v>82</v>
      </c>
      <c r="BK136" s="355">
        <f>ROUND(I136*H136,2)</f>
        <v>0</v>
      </c>
      <c r="BL136" s="264" t="s">
        <v>144</v>
      </c>
      <c r="BM136" s="354" t="s">
        <v>537</v>
      </c>
    </row>
    <row r="137" spans="1:65" s="330" customFormat="1" ht="25.9" customHeight="1" x14ac:dyDescent="0.2">
      <c r="B137" s="331"/>
      <c r="C137" s="420"/>
      <c r="D137" s="436" t="s">
        <v>73</v>
      </c>
      <c r="E137" s="333" t="s">
        <v>999</v>
      </c>
      <c r="F137" s="333" t="s">
        <v>1000</v>
      </c>
      <c r="I137" s="122"/>
      <c r="J137" s="334">
        <f>BK137</f>
        <v>0</v>
      </c>
      <c r="L137" s="331"/>
      <c r="M137" s="335"/>
      <c r="N137" s="336"/>
      <c r="O137" s="336"/>
      <c r="P137" s="337">
        <f>SUM(P138:P155)</f>
        <v>0</v>
      </c>
      <c r="Q137" s="336"/>
      <c r="R137" s="337">
        <f>SUM(R138:R155)</f>
        <v>0</v>
      </c>
      <c r="S137" s="336"/>
      <c r="T137" s="338">
        <f>SUM(T138:T155)</f>
        <v>0</v>
      </c>
      <c r="AR137" s="332" t="s">
        <v>82</v>
      </c>
      <c r="AT137" s="339" t="s">
        <v>73</v>
      </c>
      <c r="AU137" s="339" t="s">
        <v>74</v>
      </c>
      <c r="AY137" s="332" t="s">
        <v>136</v>
      </c>
      <c r="BK137" s="340">
        <f>SUM(BK138:BK155)</f>
        <v>0</v>
      </c>
    </row>
    <row r="138" spans="1:65" s="274" customFormat="1" ht="16.5" customHeight="1" x14ac:dyDescent="0.2">
      <c r="A138" s="271"/>
      <c r="B138" s="272"/>
      <c r="C138" s="404" t="s">
        <v>356</v>
      </c>
      <c r="D138" s="404" t="s">
        <v>139</v>
      </c>
      <c r="E138" s="344" t="s">
        <v>1001</v>
      </c>
      <c r="F138" s="345" t="s">
        <v>1002</v>
      </c>
      <c r="G138" s="346" t="s">
        <v>338</v>
      </c>
      <c r="H138" s="347">
        <v>5</v>
      </c>
      <c r="I138" s="131"/>
      <c r="J138" s="348">
        <f>ROUND(I138*H138,2)</f>
        <v>0</v>
      </c>
      <c r="K138" s="345" t="s">
        <v>3</v>
      </c>
      <c r="L138" s="272"/>
      <c r="M138" s="349" t="s">
        <v>3</v>
      </c>
      <c r="N138" s="350" t="s">
        <v>45</v>
      </c>
      <c r="O138" s="351"/>
      <c r="P138" s="352">
        <f>O138*H138</f>
        <v>0</v>
      </c>
      <c r="Q138" s="352">
        <v>0</v>
      </c>
      <c r="R138" s="352">
        <f>Q138*H138</f>
        <v>0</v>
      </c>
      <c r="S138" s="352">
        <v>0</v>
      </c>
      <c r="T138" s="353">
        <f>S138*H138</f>
        <v>0</v>
      </c>
      <c r="U138" s="271"/>
      <c r="V138" s="271"/>
      <c r="W138" s="271"/>
      <c r="X138" s="271"/>
      <c r="Y138" s="271"/>
      <c r="Z138" s="271"/>
      <c r="AA138" s="271"/>
      <c r="AB138" s="271"/>
      <c r="AC138" s="271"/>
      <c r="AD138" s="271"/>
      <c r="AE138" s="271"/>
      <c r="AR138" s="354" t="s">
        <v>144</v>
      </c>
      <c r="AT138" s="354" t="s">
        <v>139</v>
      </c>
      <c r="AU138" s="354" t="s">
        <v>82</v>
      </c>
      <c r="AY138" s="264" t="s">
        <v>136</v>
      </c>
      <c r="BE138" s="355">
        <f>IF(N138="základní",J138,0)</f>
        <v>0</v>
      </c>
      <c r="BF138" s="355">
        <f>IF(N138="snížená",J138,0)</f>
        <v>0</v>
      </c>
      <c r="BG138" s="355">
        <f>IF(N138="zákl. přenesená",J138,0)</f>
        <v>0</v>
      </c>
      <c r="BH138" s="355">
        <f>IF(N138="sníž. přenesená",J138,0)</f>
        <v>0</v>
      </c>
      <c r="BI138" s="355">
        <f>IF(N138="nulová",J138,0)</f>
        <v>0</v>
      </c>
      <c r="BJ138" s="264" t="s">
        <v>82</v>
      </c>
      <c r="BK138" s="355">
        <f>ROUND(I138*H138,2)</f>
        <v>0</v>
      </c>
      <c r="BL138" s="264" t="s">
        <v>144</v>
      </c>
      <c r="BM138" s="354" t="s">
        <v>548</v>
      </c>
    </row>
    <row r="139" spans="1:65" s="274" customFormat="1" ht="19.5" x14ac:dyDescent="0.2">
      <c r="A139" s="271"/>
      <c r="B139" s="272"/>
      <c r="C139" s="408"/>
      <c r="D139" s="405" t="s">
        <v>341</v>
      </c>
      <c r="E139" s="271"/>
      <c r="F139" s="385" t="s">
        <v>1003</v>
      </c>
      <c r="G139" s="271"/>
      <c r="H139" s="271"/>
      <c r="I139" s="136"/>
      <c r="J139" s="271"/>
      <c r="K139" s="271"/>
      <c r="L139" s="272"/>
      <c r="M139" s="358"/>
      <c r="N139" s="359"/>
      <c r="O139" s="351"/>
      <c r="P139" s="351"/>
      <c r="Q139" s="351"/>
      <c r="R139" s="351"/>
      <c r="S139" s="351"/>
      <c r="T139" s="360"/>
      <c r="U139" s="271"/>
      <c r="V139" s="271"/>
      <c r="W139" s="271"/>
      <c r="X139" s="271"/>
      <c r="Y139" s="271"/>
      <c r="Z139" s="271"/>
      <c r="AA139" s="271"/>
      <c r="AB139" s="271"/>
      <c r="AC139" s="271"/>
      <c r="AD139" s="271"/>
      <c r="AE139" s="271"/>
      <c r="AT139" s="264" t="s">
        <v>341</v>
      </c>
      <c r="AU139" s="264" t="s">
        <v>82</v>
      </c>
    </row>
    <row r="140" spans="1:65" s="274" customFormat="1" ht="16.5" customHeight="1" x14ac:dyDescent="0.2">
      <c r="A140" s="271"/>
      <c r="B140" s="272"/>
      <c r="C140" s="404" t="s">
        <v>363</v>
      </c>
      <c r="D140" s="404" t="s">
        <v>139</v>
      </c>
      <c r="E140" s="344" t="s">
        <v>1004</v>
      </c>
      <c r="F140" s="345" t="s">
        <v>1005</v>
      </c>
      <c r="G140" s="346" t="s">
        <v>961</v>
      </c>
      <c r="H140" s="347">
        <v>3</v>
      </c>
      <c r="I140" s="131"/>
      <c r="J140" s="348">
        <f>ROUND(I140*H140,2)</f>
        <v>0</v>
      </c>
      <c r="K140" s="345" t="s">
        <v>3</v>
      </c>
      <c r="L140" s="272"/>
      <c r="M140" s="349" t="s">
        <v>3</v>
      </c>
      <c r="N140" s="350" t="s">
        <v>45</v>
      </c>
      <c r="O140" s="351"/>
      <c r="P140" s="352">
        <f>O140*H140</f>
        <v>0</v>
      </c>
      <c r="Q140" s="352">
        <v>0</v>
      </c>
      <c r="R140" s="352">
        <f>Q140*H140</f>
        <v>0</v>
      </c>
      <c r="S140" s="352">
        <v>0</v>
      </c>
      <c r="T140" s="353">
        <f>S140*H140</f>
        <v>0</v>
      </c>
      <c r="U140" s="271"/>
      <c r="V140" s="271"/>
      <c r="W140" s="271"/>
      <c r="X140" s="271"/>
      <c r="Y140" s="271"/>
      <c r="Z140" s="271"/>
      <c r="AA140" s="271"/>
      <c r="AB140" s="271"/>
      <c r="AC140" s="271"/>
      <c r="AD140" s="271"/>
      <c r="AE140" s="271"/>
      <c r="AR140" s="354" t="s">
        <v>144</v>
      </c>
      <c r="AT140" s="354" t="s">
        <v>139</v>
      </c>
      <c r="AU140" s="354" t="s">
        <v>82</v>
      </c>
      <c r="AY140" s="264" t="s">
        <v>136</v>
      </c>
      <c r="BE140" s="355">
        <f>IF(N140="základní",J140,0)</f>
        <v>0</v>
      </c>
      <c r="BF140" s="355">
        <f>IF(N140="snížená",J140,0)</f>
        <v>0</v>
      </c>
      <c r="BG140" s="355">
        <f>IF(N140="zákl. přenesená",J140,0)</f>
        <v>0</v>
      </c>
      <c r="BH140" s="355">
        <f>IF(N140="sníž. přenesená",J140,0)</f>
        <v>0</v>
      </c>
      <c r="BI140" s="355">
        <f>IF(N140="nulová",J140,0)</f>
        <v>0</v>
      </c>
      <c r="BJ140" s="264" t="s">
        <v>82</v>
      </c>
      <c r="BK140" s="355">
        <f>ROUND(I140*H140,2)</f>
        <v>0</v>
      </c>
      <c r="BL140" s="264" t="s">
        <v>144</v>
      </c>
      <c r="BM140" s="354" t="s">
        <v>559</v>
      </c>
    </row>
    <row r="141" spans="1:65" s="274" customFormat="1" ht="19.5" x14ac:dyDescent="0.2">
      <c r="A141" s="271"/>
      <c r="B141" s="272"/>
      <c r="C141" s="408"/>
      <c r="D141" s="405" t="s">
        <v>341</v>
      </c>
      <c r="E141" s="271"/>
      <c r="F141" s="385" t="s">
        <v>1006</v>
      </c>
      <c r="G141" s="271"/>
      <c r="H141" s="271"/>
      <c r="I141" s="136"/>
      <c r="J141" s="271"/>
      <c r="K141" s="271"/>
      <c r="L141" s="272"/>
      <c r="M141" s="358"/>
      <c r="N141" s="359"/>
      <c r="O141" s="351"/>
      <c r="P141" s="351"/>
      <c r="Q141" s="351"/>
      <c r="R141" s="351"/>
      <c r="S141" s="351"/>
      <c r="T141" s="360"/>
      <c r="U141" s="271"/>
      <c r="V141" s="271"/>
      <c r="W141" s="271"/>
      <c r="X141" s="271"/>
      <c r="Y141" s="271"/>
      <c r="Z141" s="271"/>
      <c r="AA141" s="271"/>
      <c r="AB141" s="271"/>
      <c r="AC141" s="271"/>
      <c r="AD141" s="271"/>
      <c r="AE141" s="271"/>
      <c r="AT141" s="264" t="s">
        <v>341</v>
      </c>
      <c r="AU141" s="264" t="s">
        <v>82</v>
      </c>
    </row>
    <row r="142" spans="1:65" s="274" customFormat="1" ht="16.5" customHeight="1" x14ac:dyDescent="0.2">
      <c r="A142" s="271"/>
      <c r="B142" s="272"/>
      <c r="C142" s="404" t="s">
        <v>369</v>
      </c>
      <c r="D142" s="404" t="s">
        <v>139</v>
      </c>
      <c r="E142" s="344" t="s">
        <v>1007</v>
      </c>
      <c r="F142" s="345" t="s">
        <v>1008</v>
      </c>
      <c r="G142" s="346" t="s">
        <v>961</v>
      </c>
      <c r="H142" s="347">
        <v>6</v>
      </c>
      <c r="I142" s="131"/>
      <c r="J142" s="348">
        <f>ROUND(I142*H142,2)</f>
        <v>0</v>
      </c>
      <c r="K142" s="345" t="s">
        <v>3</v>
      </c>
      <c r="L142" s="272"/>
      <c r="M142" s="349" t="s">
        <v>3</v>
      </c>
      <c r="N142" s="350" t="s">
        <v>45</v>
      </c>
      <c r="O142" s="351"/>
      <c r="P142" s="352">
        <f>O142*H142</f>
        <v>0</v>
      </c>
      <c r="Q142" s="352">
        <v>0</v>
      </c>
      <c r="R142" s="352">
        <f>Q142*H142</f>
        <v>0</v>
      </c>
      <c r="S142" s="352">
        <v>0</v>
      </c>
      <c r="T142" s="353">
        <f>S142*H142</f>
        <v>0</v>
      </c>
      <c r="U142" s="271"/>
      <c r="V142" s="271"/>
      <c r="W142" s="271"/>
      <c r="X142" s="271"/>
      <c r="Y142" s="271"/>
      <c r="Z142" s="271"/>
      <c r="AA142" s="271"/>
      <c r="AB142" s="271"/>
      <c r="AC142" s="271"/>
      <c r="AD142" s="271"/>
      <c r="AE142" s="271"/>
      <c r="AR142" s="354" t="s">
        <v>144</v>
      </c>
      <c r="AT142" s="354" t="s">
        <v>139</v>
      </c>
      <c r="AU142" s="354" t="s">
        <v>82</v>
      </c>
      <c r="AY142" s="264" t="s">
        <v>136</v>
      </c>
      <c r="BE142" s="355">
        <f>IF(N142="základní",J142,0)</f>
        <v>0</v>
      </c>
      <c r="BF142" s="355">
        <f>IF(N142="snížená",J142,0)</f>
        <v>0</v>
      </c>
      <c r="BG142" s="355">
        <f>IF(N142="zákl. přenesená",J142,0)</f>
        <v>0</v>
      </c>
      <c r="BH142" s="355">
        <f>IF(N142="sníž. přenesená",J142,0)</f>
        <v>0</v>
      </c>
      <c r="BI142" s="355">
        <f>IF(N142="nulová",J142,0)</f>
        <v>0</v>
      </c>
      <c r="BJ142" s="264" t="s">
        <v>82</v>
      </c>
      <c r="BK142" s="355">
        <f>ROUND(I142*H142,2)</f>
        <v>0</v>
      </c>
      <c r="BL142" s="264" t="s">
        <v>144</v>
      </c>
      <c r="BM142" s="354" t="s">
        <v>575</v>
      </c>
    </row>
    <row r="143" spans="1:65" s="274" customFormat="1" ht="19.5" x14ac:dyDescent="0.2">
      <c r="A143" s="271"/>
      <c r="B143" s="272"/>
      <c r="C143" s="408"/>
      <c r="D143" s="405" t="s">
        <v>341</v>
      </c>
      <c r="E143" s="271"/>
      <c r="F143" s="385" t="s">
        <v>1009</v>
      </c>
      <c r="G143" s="271"/>
      <c r="H143" s="271"/>
      <c r="I143" s="136"/>
      <c r="J143" s="271"/>
      <c r="K143" s="271"/>
      <c r="L143" s="272"/>
      <c r="M143" s="358"/>
      <c r="N143" s="359"/>
      <c r="O143" s="351"/>
      <c r="P143" s="351"/>
      <c r="Q143" s="351"/>
      <c r="R143" s="351"/>
      <c r="S143" s="351"/>
      <c r="T143" s="360"/>
      <c r="U143" s="271"/>
      <c r="V143" s="271"/>
      <c r="W143" s="271"/>
      <c r="X143" s="271"/>
      <c r="Y143" s="271"/>
      <c r="Z143" s="271"/>
      <c r="AA143" s="271"/>
      <c r="AB143" s="271"/>
      <c r="AC143" s="271"/>
      <c r="AD143" s="271"/>
      <c r="AE143" s="271"/>
      <c r="AT143" s="264" t="s">
        <v>341</v>
      </c>
      <c r="AU143" s="264" t="s">
        <v>82</v>
      </c>
    </row>
    <row r="144" spans="1:65" s="274" customFormat="1" ht="16.5" customHeight="1" x14ac:dyDescent="0.2">
      <c r="A144" s="271"/>
      <c r="B144" s="272"/>
      <c r="C144" s="404" t="s">
        <v>374</v>
      </c>
      <c r="D144" s="404" t="s">
        <v>139</v>
      </c>
      <c r="E144" s="344" t="s">
        <v>1010</v>
      </c>
      <c r="F144" s="345" t="s">
        <v>1011</v>
      </c>
      <c r="G144" s="346" t="s">
        <v>961</v>
      </c>
      <c r="H144" s="347">
        <v>13</v>
      </c>
      <c r="I144" s="131"/>
      <c r="J144" s="348">
        <f>ROUND(I144*H144,2)</f>
        <v>0</v>
      </c>
      <c r="K144" s="345" t="s">
        <v>3</v>
      </c>
      <c r="L144" s="272"/>
      <c r="M144" s="349" t="s">
        <v>3</v>
      </c>
      <c r="N144" s="350" t="s">
        <v>45</v>
      </c>
      <c r="O144" s="351"/>
      <c r="P144" s="352">
        <f>O144*H144</f>
        <v>0</v>
      </c>
      <c r="Q144" s="352">
        <v>0</v>
      </c>
      <c r="R144" s="352">
        <f>Q144*H144</f>
        <v>0</v>
      </c>
      <c r="S144" s="352">
        <v>0</v>
      </c>
      <c r="T144" s="353">
        <f>S144*H144</f>
        <v>0</v>
      </c>
      <c r="U144" s="271"/>
      <c r="V144" s="271"/>
      <c r="W144" s="271"/>
      <c r="X144" s="271"/>
      <c r="Y144" s="271"/>
      <c r="Z144" s="271"/>
      <c r="AA144" s="271"/>
      <c r="AB144" s="271"/>
      <c r="AC144" s="271"/>
      <c r="AD144" s="271"/>
      <c r="AE144" s="271"/>
      <c r="AR144" s="354" t="s">
        <v>144</v>
      </c>
      <c r="AT144" s="354" t="s">
        <v>139</v>
      </c>
      <c r="AU144" s="354" t="s">
        <v>82</v>
      </c>
      <c r="AY144" s="264" t="s">
        <v>136</v>
      </c>
      <c r="BE144" s="355">
        <f>IF(N144="základní",J144,0)</f>
        <v>0</v>
      </c>
      <c r="BF144" s="355">
        <f>IF(N144="snížená",J144,0)</f>
        <v>0</v>
      </c>
      <c r="BG144" s="355">
        <f>IF(N144="zákl. přenesená",J144,0)</f>
        <v>0</v>
      </c>
      <c r="BH144" s="355">
        <f>IF(N144="sníž. přenesená",J144,0)</f>
        <v>0</v>
      </c>
      <c r="BI144" s="355">
        <f>IF(N144="nulová",J144,0)</f>
        <v>0</v>
      </c>
      <c r="BJ144" s="264" t="s">
        <v>82</v>
      </c>
      <c r="BK144" s="355">
        <f>ROUND(I144*H144,2)</f>
        <v>0</v>
      </c>
      <c r="BL144" s="264" t="s">
        <v>144</v>
      </c>
      <c r="BM144" s="354" t="s">
        <v>587</v>
      </c>
    </row>
    <row r="145" spans="1:65" s="274" customFormat="1" ht="19.5" x14ac:dyDescent="0.2">
      <c r="A145" s="271"/>
      <c r="B145" s="272"/>
      <c r="C145" s="408"/>
      <c r="D145" s="405" t="s">
        <v>341</v>
      </c>
      <c r="E145" s="271"/>
      <c r="F145" s="385" t="s">
        <v>1012</v>
      </c>
      <c r="G145" s="271"/>
      <c r="H145" s="271"/>
      <c r="I145" s="136"/>
      <c r="J145" s="271"/>
      <c r="K145" s="271"/>
      <c r="L145" s="272"/>
      <c r="M145" s="358"/>
      <c r="N145" s="359"/>
      <c r="O145" s="351"/>
      <c r="P145" s="351"/>
      <c r="Q145" s="351"/>
      <c r="R145" s="351"/>
      <c r="S145" s="351"/>
      <c r="T145" s="360"/>
      <c r="U145" s="271"/>
      <c r="V145" s="271"/>
      <c r="W145" s="271"/>
      <c r="X145" s="271"/>
      <c r="Y145" s="271"/>
      <c r="Z145" s="271"/>
      <c r="AA145" s="271"/>
      <c r="AB145" s="271"/>
      <c r="AC145" s="271"/>
      <c r="AD145" s="271"/>
      <c r="AE145" s="271"/>
      <c r="AT145" s="264" t="s">
        <v>341</v>
      </c>
      <c r="AU145" s="264" t="s">
        <v>82</v>
      </c>
    </row>
    <row r="146" spans="1:65" s="274" customFormat="1" ht="16.5" customHeight="1" x14ac:dyDescent="0.2">
      <c r="A146" s="271"/>
      <c r="B146" s="272"/>
      <c r="C146" s="404" t="s">
        <v>379</v>
      </c>
      <c r="D146" s="404" t="s">
        <v>139</v>
      </c>
      <c r="E146" s="344" t="s">
        <v>1013</v>
      </c>
      <c r="F146" s="345" t="s">
        <v>1014</v>
      </c>
      <c r="G146" s="346" t="s">
        <v>961</v>
      </c>
      <c r="H146" s="347">
        <v>1</v>
      </c>
      <c r="I146" s="131"/>
      <c r="J146" s="348">
        <f>ROUND(I146*H146,2)</f>
        <v>0</v>
      </c>
      <c r="K146" s="345" t="s">
        <v>3</v>
      </c>
      <c r="L146" s="272"/>
      <c r="M146" s="349" t="s">
        <v>3</v>
      </c>
      <c r="N146" s="350" t="s">
        <v>45</v>
      </c>
      <c r="O146" s="351"/>
      <c r="P146" s="352">
        <f>O146*H146</f>
        <v>0</v>
      </c>
      <c r="Q146" s="352">
        <v>0</v>
      </c>
      <c r="R146" s="352">
        <f>Q146*H146</f>
        <v>0</v>
      </c>
      <c r="S146" s="352">
        <v>0</v>
      </c>
      <c r="T146" s="353">
        <f>S146*H146</f>
        <v>0</v>
      </c>
      <c r="U146" s="271"/>
      <c r="V146" s="271"/>
      <c r="W146" s="271"/>
      <c r="X146" s="271"/>
      <c r="Y146" s="271"/>
      <c r="Z146" s="271"/>
      <c r="AA146" s="271"/>
      <c r="AB146" s="271"/>
      <c r="AC146" s="271"/>
      <c r="AD146" s="271"/>
      <c r="AE146" s="271"/>
      <c r="AR146" s="354" t="s">
        <v>144</v>
      </c>
      <c r="AT146" s="354" t="s">
        <v>139</v>
      </c>
      <c r="AU146" s="354" t="s">
        <v>82</v>
      </c>
      <c r="AY146" s="264" t="s">
        <v>136</v>
      </c>
      <c r="BE146" s="355">
        <f>IF(N146="základní",J146,0)</f>
        <v>0</v>
      </c>
      <c r="BF146" s="355">
        <f>IF(N146="snížená",J146,0)</f>
        <v>0</v>
      </c>
      <c r="BG146" s="355">
        <f>IF(N146="zákl. přenesená",J146,0)</f>
        <v>0</v>
      </c>
      <c r="BH146" s="355">
        <f>IF(N146="sníž. přenesená",J146,0)</f>
        <v>0</v>
      </c>
      <c r="BI146" s="355">
        <f>IF(N146="nulová",J146,0)</f>
        <v>0</v>
      </c>
      <c r="BJ146" s="264" t="s">
        <v>82</v>
      </c>
      <c r="BK146" s="355">
        <f>ROUND(I146*H146,2)</f>
        <v>0</v>
      </c>
      <c r="BL146" s="264" t="s">
        <v>144</v>
      </c>
      <c r="BM146" s="354" t="s">
        <v>599</v>
      </c>
    </row>
    <row r="147" spans="1:65" s="274" customFormat="1" ht="19.5" x14ac:dyDescent="0.2">
      <c r="A147" s="271"/>
      <c r="B147" s="272"/>
      <c r="C147" s="408"/>
      <c r="D147" s="405" t="s">
        <v>341</v>
      </c>
      <c r="E147" s="271"/>
      <c r="F147" s="385" t="s">
        <v>1015</v>
      </c>
      <c r="G147" s="271"/>
      <c r="H147" s="271"/>
      <c r="I147" s="136"/>
      <c r="J147" s="271"/>
      <c r="K147" s="271"/>
      <c r="L147" s="272"/>
      <c r="M147" s="358"/>
      <c r="N147" s="359"/>
      <c r="O147" s="351"/>
      <c r="P147" s="351"/>
      <c r="Q147" s="351"/>
      <c r="R147" s="351"/>
      <c r="S147" s="351"/>
      <c r="T147" s="360"/>
      <c r="U147" s="271"/>
      <c r="V147" s="271"/>
      <c r="W147" s="271"/>
      <c r="X147" s="271"/>
      <c r="Y147" s="271"/>
      <c r="Z147" s="271"/>
      <c r="AA147" s="271"/>
      <c r="AB147" s="271"/>
      <c r="AC147" s="271"/>
      <c r="AD147" s="271"/>
      <c r="AE147" s="271"/>
      <c r="AT147" s="264" t="s">
        <v>341</v>
      </c>
      <c r="AU147" s="264" t="s">
        <v>82</v>
      </c>
    </row>
    <row r="148" spans="1:65" s="274" customFormat="1" ht="16.5" customHeight="1" x14ac:dyDescent="0.2">
      <c r="A148" s="271"/>
      <c r="B148" s="272"/>
      <c r="C148" s="404" t="s">
        <v>386</v>
      </c>
      <c r="D148" s="404" t="s">
        <v>139</v>
      </c>
      <c r="E148" s="344" t="s">
        <v>1016</v>
      </c>
      <c r="F148" s="345" t="s">
        <v>1017</v>
      </c>
      <c r="G148" s="346" t="s">
        <v>961</v>
      </c>
      <c r="H148" s="347">
        <v>1</v>
      </c>
      <c r="I148" s="131"/>
      <c r="J148" s="348">
        <f>ROUND(I148*H148,2)</f>
        <v>0</v>
      </c>
      <c r="K148" s="345" t="s">
        <v>3</v>
      </c>
      <c r="L148" s="272"/>
      <c r="M148" s="349" t="s">
        <v>3</v>
      </c>
      <c r="N148" s="350" t="s">
        <v>45</v>
      </c>
      <c r="O148" s="351"/>
      <c r="P148" s="352">
        <f>O148*H148</f>
        <v>0</v>
      </c>
      <c r="Q148" s="352">
        <v>0</v>
      </c>
      <c r="R148" s="352">
        <f>Q148*H148</f>
        <v>0</v>
      </c>
      <c r="S148" s="352">
        <v>0</v>
      </c>
      <c r="T148" s="353">
        <f>S148*H148</f>
        <v>0</v>
      </c>
      <c r="U148" s="271"/>
      <c r="V148" s="271"/>
      <c r="W148" s="271"/>
      <c r="X148" s="271"/>
      <c r="Y148" s="271"/>
      <c r="Z148" s="271"/>
      <c r="AA148" s="271"/>
      <c r="AB148" s="271"/>
      <c r="AC148" s="271"/>
      <c r="AD148" s="271"/>
      <c r="AE148" s="271"/>
      <c r="AR148" s="354" t="s">
        <v>144</v>
      </c>
      <c r="AT148" s="354" t="s">
        <v>139</v>
      </c>
      <c r="AU148" s="354" t="s">
        <v>82</v>
      </c>
      <c r="AY148" s="264" t="s">
        <v>136</v>
      </c>
      <c r="BE148" s="355">
        <f>IF(N148="základní",J148,0)</f>
        <v>0</v>
      </c>
      <c r="BF148" s="355">
        <f>IF(N148="snížená",J148,0)</f>
        <v>0</v>
      </c>
      <c r="BG148" s="355">
        <f>IF(N148="zákl. přenesená",J148,0)</f>
        <v>0</v>
      </c>
      <c r="BH148" s="355">
        <f>IF(N148="sníž. přenesená",J148,0)</f>
        <v>0</v>
      </c>
      <c r="BI148" s="355">
        <f>IF(N148="nulová",J148,0)</f>
        <v>0</v>
      </c>
      <c r="BJ148" s="264" t="s">
        <v>82</v>
      </c>
      <c r="BK148" s="355">
        <f>ROUND(I148*H148,2)</f>
        <v>0</v>
      </c>
      <c r="BL148" s="264" t="s">
        <v>144</v>
      </c>
      <c r="BM148" s="354" t="s">
        <v>608</v>
      </c>
    </row>
    <row r="149" spans="1:65" s="274" customFormat="1" ht="19.5" x14ac:dyDescent="0.2">
      <c r="A149" s="271"/>
      <c r="B149" s="272"/>
      <c r="C149" s="408"/>
      <c r="D149" s="405" t="s">
        <v>341</v>
      </c>
      <c r="E149" s="271"/>
      <c r="F149" s="385" t="s">
        <v>1018</v>
      </c>
      <c r="G149" s="271"/>
      <c r="H149" s="271"/>
      <c r="I149" s="136"/>
      <c r="J149" s="271"/>
      <c r="K149" s="271"/>
      <c r="L149" s="272"/>
      <c r="M149" s="358"/>
      <c r="N149" s="359"/>
      <c r="O149" s="351"/>
      <c r="P149" s="351"/>
      <c r="Q149" s="351"/>
      <c r="R149" s="351"/>
      <c r="S149" s="351"/>
      <c r="T149" s="360"/>
      <c r="U149" s="271"/>
      <c r="V149" s="271"/>
      <c r="W149" s="271"/>
      <c r="X149" s="271"/>
      <c r="Y149" s="271"/>
      <c r="Z149" s="271"/>
      <c r="AA149" s="271"/>
      <c r="AB149" s="271"/>
      <c r="AC149" s="271"/>
      <c r="AD149" s="271"/>
      <c r="AE149" s="271"/>
      <c r="AT149" s="264" t="s">
        <v>341</v>
      </c>
      <c r="AU149" s="264" t="s">
        <v>82</v>
      </c>
    </row>
    <row r="150" spans="1:65" s="274" customFormat="1" ht="24.2" customHeight="1" x14ac:dyDescent="0.2">
      <c r="A150" s="271"/>
      <c r="B150" s="272"/>
      <c r="C150" s="404" t="s">
        <v>391</v>
      </c>
      <c r="D150" s="404" t="s">
        <v>139</v>
      </c>
      <c r="E150" s="344" t="s">
        <v>1019</v>
      </c>
      <c r="F150" s="345" t="s">
        <v>1020</v>
      </c>
      <c r="G150" s="346" t="s">
        <v>961</v>
      </c>
      <c r="H150" s="347">
        <v>1</v>
      </c>
      <c r="I150" s="131"/>
      <c r="J150" s="348">
        <f t="shared" ref="J150:J155" si="20">ROUND(I150*H150,2)</f>
        <v>0</v>
      </c>
      <c r="K150" s="345" t="s">
        <v>3</v>
      </c>
      <c r="L150" s="272"/>
      <c r="M150" s="349" t="s">
        <v>3</v>
      </c>
      <c r="N150" s="350" t="s">
        <v>45</v>
      </c>
      <c r="O150" s="351"/>
      <c r="P150" s="352">
        <f t="shared" ref="P150:P155" si="21">O150*H150</f>
        <v>0</v>
      </c>
      <c r="Q150" s="352">
        <v>0</v>
      </c>
      <c r="R150" s="352">
        <f t="shared" ref="R150:R155" si="22">Q150*H150</f>
        <v>0</v>
      </c>
      <c r="S150" s="352">
        <v>0</v>
      </c>
      <c r="T150" s="353">
        <f t="shared" ref="T150:T155" si="23">S150*H150</f>
        <v>0</v>
      </c>
      <c r="U150" s="271"/>
      <c r="V150" s="271"/>
      <c r="W150" s="271"/>
      <c r="X150" s="271"/>
      <c r="Y150" s="271"/>
      <c r="Z150" s="271"/>
      <c r="AA150" s="271"/>
      <c r="AB150" s="271"/>
      <c r="AC150" s="271"/>
      <c r="AD150" s="271"/>
      <c r="AE150" s="271"/>
      <c r="AR150" s="354" t="s">
        <v>144</v>
      </c>
      <c r="AT150" s="354" t="s">
        <v>139</v>
      </c>
      <c r="AU150" s="354" t="s">
        <v>82</v>
      </c>
      <c r="AY150" s="264" t="s">
        <v>136</v>
      </c>
      <c r="BE150" s="355">
        <f t="shared" ref="BE150:BE155" si="24">IF(N150="základní",J150,0)</f>
        <v>0</v>
      </c>
      <c r="BF150" s="355">
        <f t="shared" ref="BF150:BF155" si="25">IF(N150="snížená",J150,0)</f>
        <v>0</v>
      </c>
      <c r="BG150" s="355">
        <f t="shared" ref="BG150:BG155" si="26">IF(N150="zákl. přenesená",J150,0)</f>
        <v>0</v>
      </c>
      <c r="BH150" s="355">
        <f t="shared" ref="BH150:BH155" si="27">IF(N150="sníž. přenesená",J150,0)</f>
        <v>0</v>
      </c>
      <c r="BI150" s="355">
        <f t="shared" ref="BI150:BI155" si="28">IF(N150="nulová",J150,0)</f>
        <v>0</v>
      </c>
      <c r="BJ150" s="264" t="s">
        <v>82</v>
      </c>
      <c r="BK150" s="355">
        <f t="shared" ref="BK150:BK155" si="29">ROUND(I150*H150,2)</f>
        <v>0</v>
      </c>
      <c r="BL150" s="264" t="s">
        <v>144</v>
      </c>
      <c r="BM150" s="354" t="s">
        <v>623</v>
      </c>
    </row>
    <row r="151" spans="1:65" s="274" customFormat="1" ht="16.5" customHeight="1" x14ac:dyDescent="0.2">
      <c r="A151" s="271"/>
      <c r="B151" s="272"/>
      <c r="C151" s="404" t="s">
        <v>396</v>
      </c>
      <c r="D151" s="404" t="s">
        <v>139</v>
      </c>
      <c r="E151" s="344" t="s">
        <v>1021</v>
      </c>
      <c r="F151" s="345" t="s">
        <v>1022</v>
      </c>
      <c r="G151" s="346" t="s">
        <v>346</v>
      </c>
      <c r="H151" s="347">
        <v>1</v>
      </c>
      <c r="I151" s="131"/>
      <c r="J151" s="348">
        <f t="shared" si="20"/>
        <v>0</v>
      </c>
      <c r="K151" s="345" t="s">
        <v>3</v>
      </c>
      <c r="L151" s="272"/>
      <c r="M151" s="349" t="s">
        <v>3</v>
      </c>
      <c r="N151" s="350" t="s">
        <v>45</v>
      </c>
      <c r="O151" s="351"/>
      <c r="P151" s="352">
        <f t="shared" si="21"/>
        <v>0</v>
      </c>
      <c r="Q151" s="352">
        <v>0</v>
      </c>
      <c r="R151" s="352">
        <f t="shared" si="22"/>
        <v>0</v>
      </c>
      <c r="S151" s="352">
        <v>0</v>
      </c>
      <c r="T151" s="353">
        <f t="shared" si="23"/>
        <v>0</v>
      </c>
      <c r="U151" s="271"/>
      <c r="V151" s="271"/>
      <c r="W151" s="271"/>
      <c r="X151" s="271"/>
      <c r="Y151" s="271"/>
      <c r="Z151" s="271"/>
      <c r="AA151" s="271"/>
      <c r="AB151" s="271"/>
      <c r="AC151" s="271"/>
      <c r="AD151" s="271"/>
      <c r="AE151" s="271"/>
      <c r="AR151" s="354" t="s">
        <v>144</v>
      </c>
      <c r="AT151" s="354" t="s">
        <v>139</v>
      </c>
      <c r="AU151" s="354" t="s">
        <v>82</v>
      </c>
      <c r="AY151" s="264" t="s">
        <v>136</v>
      </c>
      <c r="BE151" s="355">
        <f t="shared" si="24"/>
        <v>0</v>
      </c>
      <c r="BF151" s="355">
        <f t="shared" si="25"/>
        <v>0</v>
      </c>
      <c r="BG151" s="355">
        <f t="shared" si="26"/>
        <v>0</v>
      </c>
      <c r="BH151" s="355">
        <f t="shared" si="27"/>
        <v>0</v>
      </c>
      <c r="BI151" s="355">
        <f t="shared" si="28"/>
        <v>0</v>
      </c>
      <c r="BJ151" s="264" t="s">
        <v>82</v>
      </c>
      <c r="BK151" s="355">
        <f t="shared" si="29"/>
        <v>0</v>
      </c>
      <c r="BL151" s="264" t="s">
        <v>144</v>
      </c>
      <c r="BM151" s="354" t="s">
        <v>633</v>
      </c>
    </row>
    <row r="152" spans="1:65" s="274" customFormat="1" ht="16.5" customHeight="1" x14ac:dyDescent="0.2">
      <c r="A152" s="271"/>
      <c r="B152" s="272"/>
      <c r="C152" s="404" t="s">
        <v>402</v>
      </c>
      <c r="D152" s="404" t="s">
        <v>139</v>
      </c>
      <c r="E152" s="344" t="s">
        <v>1023</v>
      </c>
      <c r="F152" s="345" t="s">
        <v>1024</v>
      </c>
      <c r="G152" s="346" t="s">
        <v>1025</v>
      </c>
      <c r="H152" s="347">
        <v>1</v>
      </c>
      <c r="I152" s="131"/>
      <c r="J152" s="348">
        <f t="shared" si="20"/>
        <v>0</v>
      </c>
      <c r="K152" s="345" t="s">
        <v>3</v>
      </c>
      <c r="L152" s="272"/>
      <c r="M152" s="349" t="s">
        <v>3</v>
      </c>
      <c r="N152" s="350" t="s">
        <v>45</v>
      </c>
      <c r="O152" s="351"/>
      <c r="P152" s="352">
        <f t="shared" si="21"/>
        <v>0</v>
      </c>
      <c r="Q152" s="352">
        <v>0</v>
      </c>
      <c r="R152" s="352">
        <f t="shared" si="22"/>
        <v>0</v>
      </c>
      <c r="S152" s="352">
        <v>0</v>
      </c>
      <c r="T152" s="353">
        <f t="shared" si="23"/>
        <v>0</v>
      </c>
      <c r="U152" s="271"/>
      <c r="V152" s="271"/>
      <c r="W152" s="271"/>
      <c r="X152" s="271"/>
      <c r="Y152" s="271"/>
      <c r="Z152" s="271"/>
      <c r="AA152" s="271"/>
      <c r="AB152" s="271"/>
      <c r="AC152" s="271"/>
      <c r="AD152" s="271"/>
      <c r="AE152" s="271"/>
      <c r="AR152" s="354" t="s">
        <v>144</v>
      </c>
      <c r="AT152" s="354" t="s">
        <v>139</v>
      </c>
      <c r="AU152" s="354" t="s">
        <v>82</v>
      </c>
      <c r="AY152" s="264" t="s">
        <v>136</v>
      </c>
      <c r="BE152" s="355">
        <f t="shared" si="24"/>
        <v>0</v>
      </c>
      <c r="BF152" s="355">
        <f t="shared" si="25"/>
        <v>0</v>
      </c>
      <c r="BG152" s="355">
        <f t="shared" si="26"/>
        <v>0</v>
      </c>
      <c r="BH152" s="355">
        <f t="shared" si="27"/>
        <v>0</v>
      </c>
      <c r="BI152" s="355">
        <f t="shared" si="28"/>
        <v>0</v>
      </c>
      <c r="BJ152" s="264" t="s">
        <v>82</v>
      </c>
      <c r="BK152" s="355">
        <f t="shared" si="29"/>
        <v>0</v>
      </c>
      <c r="BL152" s="264" t="s">
        <v>144</v>
      </c>
      <c r="BM152" s="354" t="s">
        <v>647</v>
      </c>
    </row>
    <row r="153" spans="1:65" s="274" customFormat="1" ht="16.5" customHeight="1" x14ac:dyDescent="0.2">
      <c r="A153" s="271"/>
      <c r="B153" s="272"/>
      <c r="C153" s="404" t="s">
        <v>407</v>
      </c>
      <c r="D153" s="404" t="s">
        <v>139</v>
      </c>
      <c r="E153" s="344" t="s">
        <v>1026</v>
      </c>
      <c r="F153" s="345" t="s">
        <v>1027</v>
      </c>
      <c r="G153" s="346" t="s">
        <v>346</v>
      </c>
      <c r="H153" s="347">
        <v>4</v>
      </c>
      <c r="I153" s="131"/>
      <c r="J153" s="348">
        <f t="shared" si="20"/>
        <v>0</v>
      </c>
      <c r="K153" s="345" t="s">
        <v>3</v>
      </c>
      <c r="L153" s="272"/>
      <c r="M153" s="349" t="s">
        <v>3</v>
      </c>
      <c r="N153" s="350" t="s">
        <v>45</v>
      </c>
      <c r="O153" s="351"/>
      <c r="P153" s="352">
        <f t="shared" si="21"/>
        <v>0</v>
      </c>
      <c r="Q153" s="352">
        <v>0</v>
      </c>
      <c r="R153" s="352">
        <f t="shared" si="22"/>
        <v>0</v>
      </c>
      <c r="S153" s="352">
        <v>0</v>
      </c>
      <c r="T153" s="353">
        <f t="shared" si="23"/>
        <v>0</v>
      </c>
      <c r="U153" s="271"/>
      <c r="V153" s="271"/>
      <c r="W153" s="271"/>
      <c r="X153" s="271"/>
      <c r="Y153" s="271"/>
      <c r="Z153" s="271"/>
      <c r="AA153" s="271"/>
      <c r="AB153" s="271"/>
      <c r="AC153" s="271"/>
      <c r="AD153" s="271"/>
      <c r="AE153" s="271"/>
      <c r="AR153" s="354" t="s">
        <v>144</v>
      </c>
      <c r="AT153" s="354" t="s">
        <v>139</v>
      </c>
      <c r="AU153" s="354" t="s">
        <v>82</v>
      </c>
      <c r="AY153" s="264" t="s">
        <v>136</v>
      </c>
      <c r="BE153" s="355">
        <f t="shared" si="24"/>
        <v>0</v>
      </c>
      <c r="BF153" s="355">
        <f t="shared" si="25"/>
        <v>0</v>
      </c>
      <c r="BG153" s="355">
        <f t="shared" si="26"/>
        <v>0</v>
      </c>
      <c r="BH153" s="355">
        <f t="shared" si="27"/>
        <v>0</v>
      </c>
      <c r="BI153" s="355">
        <f t="shared" si="28"/>
        <v>0</v>
      </c>
      <c r="BJ153" s="264" t="s">
        <v>82</v>
      </c>
      <c r="BK153" s="355">
        <f t="shared" si="29"/>
        <v>0</v>
      </c>
      <c r="BL153" s="264" t="s">
        <v>144</v>
      </c>
      <c r="BM153" s="354" t="s">
        <v>658</v>
      </c>
    </row>
    <row r="154" spans="1:65" s="274" customFormat="1" ht="16.5" customHeight="1" x14ac:dyDescent="0.2">
      <c r="A154" s="271"/>
      <c r="B154" s="272"/>
      <c r="C154" s="404" t="s">
        <v>412</v>
      </c>
      <c r="D154" s="404" t="s">
        <v>139</v>
      </c>
      <c r="E154" s="344" t="s">
        <v>1028</v>
      </c>
      <c r="F154" s="345" t="s">
        <v>1029</v>
      </c>
      <c r="G154" s="346" t="s">
        <v>1025</v>
      </c>
      <c r="H154" s="347">
        <v>1</v>
      </c>
      <c r="I154" s="131"/>
      <c r="J154" s="348">
        <f t="shared" si="20"/>
        <v>0</v>
      </c>
      <c r="K154" s="345" t="s">
        <v>3</v>
      </c>
      <c r="L154" s="272"/>
      <c r="M154" s="349" t="s">
        <v>3</v>
      </c>
      <c r="N154" s="350" t="s">
        <v>45</v>
      </c>
      <c r="O154" s="351"/>
      <c r="P154" s="352">
        <f t="shared" si="21"/>
        <v>0</v>
      </c>
      <c r="Q154" s="352">
        <v>0</v>
      </c>
      <c r="R154" s="352">
        <f t="shared" si="22"/>
        <v>0</v>
      </c>
      <c r="S154" s="352">
        <v>0</v>
      </c>
      <c r="T154" s="353">
        <f t="shared" si="23"/>
        <v>0</v>
      </c>
      <c r="U154" s="271"/>
      <c r="V154" s="271"/>
      <c r="W154" s="271"/>
      <c r="X154" s="271"/>
      <c r="Y154" s="271"/>
      <c r="Z154" s="271"/>
      <c r="AA154" s="271"/>
      <c r="AB154" s="271"/>
      <c r="AC154" s="271"/>
      <c r="AD154" s="271"/>
      <c r="AE154" s="271"/>
      <c r="AR154" s="354" t="s">
        <v>144</v>
      </c>
      <c r="AT154" s="354" t="s">
        <v>139</v>
      </c>
      <c r="AU154" s="354" t="s">
        <v>82</v>
      </c>
      <c r="AY154" s="264" t="s">
        <v>136</v>
      </c>
      <c r="BE154" s="355">
        <f t="shared" si="24"/>
        <v>0</v>
      </c>
      <c r="BF154" s="355">
        <f t="shared" si="25"/>
        <v>0</v>
      </c>
      <c r="BG154" s="355">
        <f t="shared" si="26"/>
        <v>0</v>
      </c>
      <c r="BH154" s="355">
        <f t="shared" si="27"/>
        <v>0</v>
      </c>
      <c r="BI154" s="355">
        <f t="shared" si="28"/>
        <v>0</v>
      </c>
      <c r="BJ154" s="264" t="s">
        <v>82</v>
      </c>
      <c r="BK154" s="355">
        <f t="shared" si="29"/>
        <v>0</v>
      </c>
      <c r="BL154" s="264" t="s">
        <v>144</v>
      </c>
      <c r="BM154" s="354" t="s">
        <v>670</v>
      </c>
    </row>
    <row r="155" spans="1:65" s="274" customFormat="1" ht="16.5" customHeight="1" x14ac:dyDescent="0.2">
      <c r="A155" s="271"/>
      <c r="B155" s="272"/>
      <c r="C155" s="404" t="s">
        <v>417</v>
      </c>
      <c r="D155" s="404" t="s">
        <v>139</v>
      </c>
      <c r="E155" s="344" t="s">
        <v>1030</v>
      </c>
      <c r="F155" s="345" t="s">
        <v>1031</v>
      </c>
      <c r="G155" s="346" t="s">
        <v>1025</v>
      </c>
      <c r="H155" s="347">
        <v>1</v>
      </c>
      <c r="I155" s="131"/>
      <c r="J155" s="348">
        <f t="shared" si="20"/>
        <v>0</v>
      </c>
      <c r="K155" s="345" t="s">
        <v>3</v>
      </c>
      <c r="L155" s="272"/>
      <c r="M155" s="349" t="s">
        <v>3</v>
      </c>
      <c r="N155" s="350" t="s">
        <v>45</v>
      </c>
      <c r="O155" s="351"/>
      <c r="P155" s="352">
        <f t="shared" si="21"/>
        <v>0</v>
      </c>
      <c r="Q155" s="352">
        <v>0</v>
      </c>
      <c r="R155" s="352">
        <f t="shared" si="22"/>
        <v>0</v>
      </c>
      <c r="S155" s="352">
        <v>0</v>
      </c>
      <c r="T155" s="353">
        <f t="shared" si="23"/>
        <v>0</v>
      </c>
      <c r="U155" s="271"/>
      <c r="V155" s="271"/>
      <c r="W155" s="271"/>
      <c r="X155" s="271"/>
      <c r="Y155" s="271"/>
      <c r="Z155" s="271"/>
      <c r="AA155" s="271"/>
      <c r="AB155" s="271"/>
      <c r="AC155" s="271"/>
      <c r="AD155" s="271"/>
      <c r="AE155" s="271"/>
      <c r="AR155" s="354" t="s">
        <v>144</v>
      </c>
      <c r="AT155" s="354" t="s">
        <v>139</v>
      </c>
      <c r="AU155" s="354" t="s">
        <v>82</v>
      </c>
      <c r="AY155" s="264" t="s">
        <v>136</v>
      </c>
      <c r="BE155" s="355">
        <f t="shared" si="24"/>
        <v>0</v>
      </c>
      <c r="BF155" s="355">
        <f t="shared" si="25"/>
        <v>0</v>
      </c>
      <c r="BG155" s="355">
        <f t="shared" si="26"/>
        <v>0</v>
      </c>
      <c r="BH155" s="355">
        <f t="shared" si="27"/>
        <v>0</v>
      </c>
      <c r="BI155" s="355">
        <f t="shared" si="28"/>
        <v>0</v>
      </c>
      <c r="BJ155" s="264" t="s">
        <v>82</v>
      </c>
      <c r="BK155" s="355">
        <f t="shared" si="29"/>
        <v>0</v>
      </c>
      <c r="BL155" s="264" t="s">
        <v>144</v>
      </c>
      <c r="BM155" s="354" t="s">
        <v>680</v>
      </c>
    </row>
    <row r="156" spans="1:65" s="330" customFormat="1" ht="25.9" customHeight="1" x14ac:dyDescent="0.2">
      <c r="B156" s="331"/>
      <c r="C156" s="420"/>
      <c r="D156" s="436" t="s">
        <v>73</v>
      </c>
      <c r="E156" s="333" t="s">
        <v>1032</v>
      </c>
      <c r="F156" s="333" t="s">
        <v>1033</v>
      </c>
      <c r="I156" s="122"/>
      <c r="J156" s="334">
        <f>BK156</f>
        <v>0</v>
      </c>
      <c r="L156" s="331"/>
      <c r="M156" s="335"/>
      <c r="N156" s="336"/>
      <c r="O156" s="336"/>
      <c r="P156" s="337">
        <f>SUM(P157:P162)</f>
        <v>0</v>
      </c>
      <c r="Q156" s="336"/>
      <c r="R156" s="337">
        <f>SUM(R157:R162)</f>
        <v>0</v>
      </c>
      <c r="S156" s="336"/>
      <c r="T156" s="338">
        <f>SUM(T157:T162)</f>
        <v>0</v>
      </c>
      <c r="AR156" s="332" t="s">
        <v>82</v>
      </c>
      <c r="AT156" s="339" t="s">
        <v>73</v>
      </c>
      <c r="AU156" s="339" t="s">
        <v>74</v>
      </c>
      <c r="AY156" s="332" t="s">
        <v>136</v>
      </c>
      <c r="BK156" s="340">
        <f>SUM(BK157:BK162)</f>
        <v>0</v>
      </c>
    </row>
    <row r="157" spans="1:65" s="274" customFormat="1" ht="16.5" customHeight="1" x14ac:dyDescent="0.2">
      <c r="A157" s="271"/>
      <c r="B157" s="272"/>
      <c r="C157" s="404" t="s">
        <v>421</v>
      </c>
      <c r="D157" s="404" t="s">
        <v>139</v>
      </c>
      <c r="E157" s="344" t="s">
        <v>1034</v>
      </c>
      <c r="F157" s="345" t="s">
        <v>1035</v>
      </c>
      <c r="G157" s="346" t="s">
        <v>961</v>
      </c>
      <c r="H157" s="347">
        <v>1</v>
      </c>
      <c r="I157" s="131"/>
      <c r="J157" s="348">
        <f t="shared" ref="J157:J162" si="30">ROUND(I157*H157,2)</f>
        <v>0</v>
      </c>
      <c r="K157" s="345" t="s">
        <v>3</v>
      </c>
      <c r="L157" s="272"/>
      <c r="M157" s="349" t="s">
        <v>3</v>
      </c>
      <c r="N157" s="350" t="s">
        <v>45</v>
      </c>
      <c r="O157" s="351"/>
      <c r="P157" s="352">
        <f t="shared" ref="P157:P162" si="31">O157*H157</f>
        <v>0</v>
      </c>
      <c r="Q157" s="352">
        <v>0</v>
      </c>
      <c r="R157" s="352">
        <f t="shared" ref="R157:R162" si="32">Q157*H157</f>
        <v>0</v>
      </c>
      <c r="S157" s="352">
        <v>0</v>
      </c>
      <c r="T157" s="353">
        <f t="shared" ref="T157:T162" si="33">S157*H157</f>
        <v>0</v>
      </c>
      <c r="U157" s="271"/>
      <c r="V157" s="271"/>
      <c r="W157" s="271"/>
      <c r="X157" s="271"/>
      <c r="Y157" s="271"/>
      <c r="Z157" s="271"/>
      <c r="AA157" s="271"/>
      <c r="AB157" s="271"/>
      <c r="AC157" s="271"/>
      <c r="AD157" s="271"/>
      <c r="AE157" s="271"/>
      <c r="AR157" s="354" t="s">
        <v>144</v>
      </c>
      <c r="AT157" s="354" t="s">
        <v>139</v>
      </c>
      <c r="AU157" s="354" t="s">
        <v>82</v>
      </c>
      <c r="AY157" s="264" t="s">
        <v>136</v>
      </c>
      <c r="BE157" s="355">
        <f t="shared" ref="BE157:BE162" si="34">IF(N157="základní",J157,0)</f>
        <v>0</v>
      </c>
      <c r="BF157" s="355">
        <f t="shared" ref="BF157:BF162" si="35">IF(N157="snížená",J157,0)</f>
        <v>0</v>
      </c>
      <c r="BG157" s="355">
        <f t="shared" ref="BG157:BG162" si="36">IF(N157="zákl. přenesená",J157,0)</f>
        <v>0</v>
      </c>
      <c r="BH157" s="355">
        <f t="shared" ref="BH157:BH162" si="37">IF(N157="sníž. přenesená",J157,0)</f>
        <v>0</v>
      </c>
      <c r="BI157" s="355">
        <f t="shared" ref="BI157:BI162" si="38">IF(N157="nulová",J157,0)</f>
        <v>0</v>
      </c>
      <c r="BJ157" s="264" t="s">
        <v>82</v>
      </c>
      <c r="BK157" s="355">
        <f t="shared" ref="BK157:BK162" si="39">ROUND(I157*H157,2)</f>
        <v>0</v>
      </c>
      <c r="BL157" s="264" t="s">
        <v>144</v>
      </c>
      <c r="BM157" s="354" t="s">
        <v>693</v>
      </c>
    </row>
    <row r="158" spans="1:65" s="274" customFormat="1" ht="16.5" customHeight="1" x14ac:dyDescent="0.2">
      <c r="A158" s="271"/>
      <c r="B158" s="272"/>
      <c r="C158" s="404" t="s">
        <v>428</v>
      </c>
      <c r="D158" s="404" t="s">
        <v>139</v>
      </c>
      <c r="E158" s="344" t="s">
        <v>1036</v>
      </c>
      <c r="F158" s="345" t="s">
        <v>1037</v>
      </c>
      <c r="G158" s="346" t="s">
        <v>961</v>
      </c>
      <c r="H158" s="347">
        <v>1</v>
      </c>
      <c r="I158" s="131"/>
      <c r="J158" s="348">
        <f t="shared" si="30"/>
        <v>0</v>
      </c>
      <c r="K158" s="345" t="s">
        <v>3</v>
      </c>
      <c r="L158" s="272"/>
      <c r="M158" s="349" t="s">
        <v>3</v>
      </c>
      <c r="N158" s="350" t="s">
        <v>45</v>
      </c>
      <c r="O158" s="351"/>
      <c r="P158" s="352">
        <f t="shared" si="31"/>
        <v>0</v>
      </c>
      <c r="Q158" s="352">
        <v>0</v>
      </c>
      <c r="R158" s="352">
        <f t="shared" si="32"/>
        <v>0</v>
      </c>
      <c r="S158" s="352">
        <v>0</v>
      </c>
      <c r="T158" s="353">
        <f t="shared" si="33"/>
        <v>0</v>
      </c>
      <c r="U158" s="271"/>
      <c r="V158" s="271"/>
      <c r="W158" s="271"/>
      <c r="X158" s="271"/>
      <c r="Y158" s="271"/>
      <c r="Z158" s="271"/>
      <c r="AA158" s="271"/>
      <c r="AB158" s="271"/>
      <c r="AC158" s="271"/>
      <c r="AD158" s="271"/>
      <c r="AE158" s="271"/>
      <c r="AR158" s="354" t="s">
        <v>144</v>
      </c>
      <c r="AT158" s="354" t="s">
        <v>139</v>
      </c>
      <c r="AU158" s="354" t="s">
        <v>82</v>
      </c>
      <c r="AY158" s="264" t="s">
        <v>136</v>
      </c>
      <c r="BE158" s="355">
        <f t="shared" si="34"/>
        <v>0</v>
      </c>
      <c r="BF158" s="355">
        <f t="shared" si="35"/>
        <v>0</v>
      </c>
      <c r="BG158" s="355">
        <f t="shared" si="36"/>
        <v>0</v>
      </c>
      <c r="BH158" s="355">
        <f t="shared" si="37"/>
        <v>0</v>
      </c>
      <c r="BI158" s="355">
        <f t="shared" si="38"/>
        <v>0</v>
      </c>
      <c r="BJ158" s="264" t="s">
        <v>82</v>
      </c>
      <c r="BK158" s="355">
        <f t="shared" si="39"/>
        <v>0</v>
      </c>
      <c r="BL158" s="264" t="s">
        <v>144</v>
      </c>
      <c r="BM158" s="354" t="s">
        <v>707</v>
      </c>
    </row>
    <row r="159" spans="1:65" s="274" customFormat="1" ht="16.5" customHeight="1" x14ac:dyDescent="0.2">
      <c r="A159" s="271"/>
      <c r="B159" s="272"/>
      <c r="C159" s="404" t="s">
        <v>435</v>
      </c>
      <c r="D159" s="404" t="s">
        <v>139</v>
      </c>
      <c r="E159" s="344" t="s">
        <v>1038</v>
      </c>
      <c r="F159" s="345" t="s">
        <v>1039</v>
      </c>
      <c r="G159" s="346" t="s">
        <v>961</v>
      </c>
      <c r="H159" s="347">
        <v>2</v>
      </c>
      <c r="I159" s="131"/>
      <c r="J159" s="348">
        <f t="shared" si="30"/>
        <v>0</v>
      </c>
      <c r="K159" s="345" t="s">
        <v>3</v>
      </c>
      <c r="L159" s="272"/>
      <c r="M159" s="349" t="s">
        <v>3</v>
      </c>
      <c r="N159" s="350" t="s">
        <v>45</v>
      </c>
      <c r="O159" s="351"/>
      <c r="P159" s="352">
        <f t="shared" si="31"/>
        <v>0</v>
      </c>
      <c r="Q159" s="352">
        <v>0</v>
      </c>
      <c r="R159" s="352">
        <f t="shared" si="32"/>
        <v>0</v>
      </c>
      <c r="S159" s="352">
        <v>0</v>
      </c>
      <c r="T159" s="353">
        <f t="shared" si="33"/>
        <v>0</v>
      </c>
      <c r="U159" s="271"/>
      <c r="V159" s="271"/>
      <c r="W159" s="271"/>
      <c r="X159" s="271"/>
      <c r="Y159" s="271"/>
      <c r="Z159" s="271"/>
      <c r="AA159" s="271"/>
      <c r="AB159" s="271"/>
      <c r="AC159" s="271"/>
      <c r="AD159" s="271"/>
      <c r="AE159" s="271"/>
      <c r="AR159" s="354" t="s">
        <v>144</v>
      </c>
      <c r="AT159" s="354" t="s">
        <v>139</v>
      </c>
      <c r="AU159" s="354" t="s">
        <v>82</v>
      </c>
      <c r="AY159" s="264" t="s">
        <v>136</v>
      </c>
      <c r="BE159" s="355">
        <f t="shared" si="34"/>
        <v>0</v>
      </c>
      <c r="BF159" s="355">
        <f t="shared" si="35"/>
        <v>0</v>
      </c>
      <c r="BG159" s="355">
        <f t="shared" si="36"/>
        <v>0</v>
      </c>
      <c r="BH159" s="355">
        <f t="shared" si="37"/>
        <v>0</v>
      </c>
      <c r="BI159" s="355">
        <f t="shared" si="38"/>
        <v>0</v>
      </c>
      <c r="BJ159" s="264" t="s">
        <v>82</v>
      </c>
      <c r="BK159" s="355">
        <f t="shared" si="39"/>
        <v>0</v>
      </c>
      <c r="BL159" s="264" t="s">
        <v>144</v>
      </c>
      <c r="BM159" s="354" t="s">
        <v>717</v>
      </c>
    </row>
    <row r="160" spans="1:65" s="274" customFormat="1" ht="16.5" customHeight="1" x14ac:dyDescent="0.2">
      <c r="A160" s="271"/>
      <c r="B160" s="272"/>
      <c r="C160" s="404" t="s">
        <v>440</v>
      </c>
      <c r="D160" s="404" t="s">
        <v>139</v>
      </c>
      <c r="E160" s="344" t="s">
        <v>1040</v>
      </c>
      <c r="F160" s="345" t="s">
        <v>1041</v>
      </c>
      <c r="G160" s="346" t="s">
        <v>961</v>
      </c>
      <c r="H160" s="347">
        <v>24</v>
      </c>
      <c r="I160" s="131"/>
      <c r="J160" s="348">
        <f t="shared" si="30"/>
        <v>0</v>
      </c>
      <c r="K160" s="345" t="s">
        <v>3</v>
      </c>
      <c r="L160" s="272"/>
      <c r="M160" s="349" t="s">
        <v>3</v>
      </c>
      <c r="N160" s="350" t="s">
        <v>45</v>
      </c>
      <c r="O160" s="351"/>
      <c r="P160" s="352">
        <f t="shared" si="31"/>
        <v>0</v>
      </c>
      <c r="Q160" s="352">
        <v>0</v>
      </c>
      <c r="R160" s="352">
        <f t="shared" si="32"/>
        <v>0</v>
      </c>
      <c r="S160" s="352">
        <v>0</v>
      </c>
      <c r="T160" s="353">
        <f t="shared" si="33"/>
        <v>0</v>
      </c>
      <c r="U160" s="271"/>
      <c r="V160" s="271"/>
      <c r="W160" s="271"/>
      <c r="X160" s="271"/>
      <c r="Y160" s="271"/>
      <c r="Z160" s="271"/>
      <c r="AA160" s="271"/>
      <c r="AB160" s="271"/>
      <c r="AC160" s="271"/>
      <c r="AD160" s="271"/>
      <c r="AE160" s="271"/>
      <c r="AR160" s="354" t="s">
        <v>144</v>
      </c>
      <c r="AT160" s="354" t="s">
        <v>139</v>
      </c>
      <c r="AU160" s="354" t="s">
        <v>82</v>
      </c>
      <c r="AY160" s="264" t="s">
        <v>136</v>
      </c>
      <c r="BE160" s="355">
        <f t="shared" si="34"/>
        <v>0</v>
      </c>
      <c r="BF160" s="355">
        <f t="shared" si="35"/>
        <v>0</v>
      </c>
      <c r="BG160" s="355">
        <f t="shared" si="36"/>
        <v>0</v>
      </c>
      <c r="BH160" s="355">
        <f t="shared" si="37"/>
        <v>0</v>
      </c>
      <c r="BI160" s="355">
        <f t="shared" si="38"/>
        <v>0</v>
      </c>
      <c r="BJ160" s="264" t="s">
        <v>82</v>
      </c>
      <c r="BK160" s="355">
        <f t="shared" si="39"/>
        <v>0</v>
      </c>
      <c r="BL160" s="264" t="s">
        <v>144</v>
      </c>
      <c r="BM160" s="354" t="s">
        <v>730</v>
      </c>
    </row>
    <row r="161" spans="1:65" s="274" customFormat="1" ht="16.5" customHeight="1" x14ac:dyDescent="0.2">
      <c r="A161" s="271"/>
      <c r="B161" s="272"/>
      <c r="C161" s="404" t="s">
        <v>448</v>
      </c>
      <c r="D161" s="404" t="s">
        <v>139</v>
      </c>
      <c r="E161" s="344" t="s">
        <v>1042</v>
      </c>
      <c r="F161" s="345" t="s">
        <v>1043</v>
      </c>
      <c r="G161" s="346" t="s">
        <v>1025</v>
      </c>
      <c r="H161" s="347">
        <v>1</v>
      </c>
      <c r="I161" s="131"/>
      <c r="J161" s="348">
        <f t="shared" si="30"/>
        <v>0</v>
      </c>
      <c r="K161" s="345" t="s">
        <v>3</v>
      </c>
      <c r="L161" s="272"/>
      <c r="M161" s="349" t="s">
        <v>3</v>
      </c>
      <c r="N161" s="350" t="s">
        <v>45</v>
      </c>
      <c r="O161" s="351"/>
      <c r="P161" s="352">
        <f t="shared" si="31"/>
        <v>0</v>
      </c>
      <c r="Q161" s="352">
        <v>0</v>
      </c>
      <c r="R161" s="352">
        <f t="shared" si="32"/>
        <v>0</v>
      </c>
      <c r="S161" s="352">
        <v>0</v>
      </c>
      <c r="T161" s="353">
        <f t="shared" si="33"/>
        <v>0</v>
      </c>
      <c r="U161" s="271"/>
      <c r="V161" s="271"/>
      <c r="W161" s="271"/>
      <c r="X161" s="271"/>
      <c r="Y161" s="271"/>
      <c r="Z161" s="271"/>
      <c r="AA161" s="271"/>
      <c r="AB161" s="271"/>
      <c r="AC161" s="271"/>
      <c r="AD161" s="271"/>
      <c r="AE161" s="271"/>
      <c r="AR161" s="354" t="s">
        <v>144</v>
      </c>
      <c r="AT161" s="354" t="s">
        <v>139</v>
      </c>
      <c r="AU161" s="354" t="s">
        <v>82</v>
      </c>
      <c r="AY161" s="264" t="s">
        <v>136</v>
      </c>
      <c r="BE161" s="355">
        <f t="shared" si="34"/>
        <v>0</v>
      </c>
      <c r="BF161" s="355">
        <f t="shared" si="35"/>
        <v>0</v>
      </c>
      <c r="BG161" s="355">
        <f t="shared" si="36"/>
        <v>0</v>
      </c>
      <c r="BH161" s="355">
        <f t="shared" si="37"/>
        <v>0</v>
      </c>
      <c r="BI161" s="355">
        <f t="shared" si="38"/>
        <v>0</v>
      </c>
      <c r="BJ161" s="264" t="s">
        <v>82</v>
      </c>
      <c r="BK161" s="355">
        <f t="shared" si="39"/>
        <v>0</v>
      </c>
      <c r="BL161" s="264" t="s">
        <v>144</v>
      </c>
      <c r="BM161" s="354" t="s">
        <v>738</v>
      </c>
    </row>
    <row r="162" spans="1:65" s="274" customFormat="1" ht="16.5" customHeight="1" x14ac:dyDescent="0.2">
      <c r="A162" s="271"/>
      <c r="B162" s="272"/>
      <c r="C162" s="404" t="s">
        <v>453</v>
      </c>
      <c r="D162" s="404" t="s">
        <v>139</v>
      </c>
      <c r="E162" s="344" t="s">
        <v>1044</v>
      </c>
      <c r="F162" s="345" t="s">
        <v>1045</v>
      </c>
      <c r="G162" s="346" t="s">
        <v>961</v>
      </c>
      <c r="H162" s="347">
        <v>1</v>
      </c>
      <c r="I162" s="131"/>
      <c r="J162" s="348">
        <f t="shared" si="30"/>
        <v>0</v>
      </c>
      <c r="K162" s="345" t="s">
        <v>3</v>
      </c>
      <c r="L162" s="272"/>
      <c r="M162" s="349" t="s">
        <v>3</v>
      </c>
      <c r="N162" s="350" t="s">
        <v>45</v>
      </c>
      <c r="O162" s="351"/>
      <c r="P162" s="352">
        <f t="shared" si="31"/>
        <v>0</v>
      </c>
      <c r="Q162" s="352">
        <v>0</v>
      </c>
      <c r="R162" s="352">
        <f t="shared" si="32"/>
        <v>0</v>
      </c>
      <c r="S162" s="352">
        <v>0</v>
      </c>
      <c r="T162" s="353">
        <f t="shared" si="33"/>
        <v>0</v>
      </c>
      <c r="U162" s="271"/>
      <c r="V162" s="271"/>
      <c r="W162" s="271"/>
      <c r="X162" s="271"/>
      <c r="Y162" s="271"/>
      <c r="Z162" s="271"/>
      <c r="AA162" s="271"/>
      <c r="AB162" s="271"/>
      <c r="AC162" s="271"/>
      <c r="AD162" s="271"/>
      <c r="AE162" s="271"/>
      <c r="AR162" s="354" t="s">
        <v>144</v>
      </c>
      <c r="AT162" s="354" t="s">
        <v>139</v>
      </c>
      <c r="AU162" s="354" t="s">
        <v>82</v>
      </c>
      <c r="AY162" s="264" t="s">
        <v>136</v>
      </c>
      <c r="BE162" s="355">
        <f t="shared" si="34"/>
        <v>0</v>
      </c>
      <c r="BF162" s="355">
        <f t="shared" si="35"/>
        <v>0</v>
      </c>
      <c r="BG162" s="355">
        <f t="shared" si="36"/>
        <v>0</v>
      </c>
      <c r="BH162" s="355">
        <f t="shared" si="37"/>
        <v>0</v>
      </c>
      <c r="BI162" s="355">
        <f t="shared" si="38"/>
        <v>0</v>
      </c>
      <c r="BJ162" s="264" t="s">
        <v>82</v>
      </c>
      <c r="BK162" s="355">
        <f t="shared" si="39"/>
        <v>0</v>
      </c>
      <c r="BL162" s="264" t="s">
        <v>144</v>
      </c>
      <c r="BM162" s="354" t="s">
        <v>746</v>
      </c>
    </row>
    <row r="163" spans="1:65" s="330" customFormat="1" ht="25.9" customHeight="1" x14ac:dyDescent="0.2">
      <c r="B163" s="331"/>
      <c r="C163" s="420"/>
      <c r="D163" s="436" t="s">
        <v>73</v>
      </c>
      <c r="E163" s="333" t="s">
        <v>1046</v>
      </c>
      <c r="F163" s="333" t="s">
        <v>1047</v>
      </c>
      <c r="I163" s="122"/>
      <c r="J163" s="334">
        <f>BK163</f>
        <v>0</v>
      </c>
      <c r="L163" s="331"/>
      <c r="M163" s="335"/>
      <c r="N163" s="336"/>
      <c r="O163" s="336"/>
      <c r="P163" s="337">
        <f>SUM(P164:P173)</f>
        <v>0</v>
      </c>
      <c r="Q163" s="336"/>
      <c r="R163" s="337">
        <f>SUM(R164:R173)</f>
        <v>0</v>
      </c>
      <c r="S163" s="336"/>
      <c r="T163" s="338">
        <f>SUM(T164:T173)</f>
        <v>0</v>
      </c>
      <c r="AR163" s="332" t="s">
        <v>82</v>
      </c>
      <c r="AT163" s="339" t="s">
        <v>73</v>
      </c>
      <c r="AU163" s="339" t="s">
        <v>74</v>
      </c>
      <c r="AY163" s="332" t="s">
        <v>136</v>
      </c>
      <c r="BK163" s="340">
        <f>SUM(BK164:BK173)</f>
        <v>0</v>
      </c>
    </row>
    <row r="164" spans="1:65" s="274" customFormat="1" ht="16.5" customHeight="1" x14ac:dyDescent="0.2">
      <c r="A164" s="271"/>
      <c r="B164" s="272"/>
      <c r="C164" s="404" t="s">
        <v>457</v>
      </c>
      <c r="D164" s="404" t="s">
        <v>139</v>
      </c>
      <c r="E164" s="344" t="s">
        <v>1048</v>
      </c>
      <c r="F164" s="345" t="s">
        <v>1049</v>
      </c>
      <c r="G164" s="346" t="s">
        <v>961</v>
      </c>
      <c r="H164" s="347">
        <v>10</v>
      </c>
      <c r="I164" s="131"/>
      <c r="J164" s="348">
        <f>ROUND(I164*H164,2)</f>
        <v>0</v>
      </c>
      <c r="K164" s="345" t="s">
        <v>3</v>
      </c>
      <c r="L164" s="272"/>
      <c r="M164" s="349" t="s">
        <v>3</v>
      </c>
      <c r="N164" s="350" t="s">
        <v>45</v>
      </c>
      <c r="O164" s="351"/>
      <c r="P164" s="352">
        <f>O164*H164</f>
        <v>0</v>
      </c>
      <c r="Q164" s="352">
        <v>0</v>
      </c>
      <c r="R164" s="352">
        <f>Q164*H164</f>
        <v>0</v>
      </c>
      <c r="S164" s="352">
        <v>0</v>
      </c>
      <c r="T164" s="353">
        <f>S164*H164</f>
        <v>0</v>
      </c>
      <c r="U164" s="271"/>
      <c r="V164" s="271"/>
      <c r="W164" s="271"/>
      <c r="X164" s="271"/>
      <c r="Y164" s="271"/>
      <c r="Z164" s="271"/>
      <c r="AA164" s="271"/>
      <c r="AB164" s="271"/>
      <c r="AC164" s="271"/>
      <c r="AD164" s="271"/>
      <c r="AE164" s="271"/>
      <c r="AR164" s="354" t="s">
        <v>144</v>
      </c>
      <c r="AT164" s="354" t="s">
        <v>139</v>
      </c>
      <c r="AU164" s="354" t="s">
        <v>82</v>
      </c>
      <c r="AY164" s="264" t="s">
        <v>136</v>
      </c>
      <c r="BE164" s="355">
        <f>IF(N164="základní",J164,0)</f>
        <v>0</v>
      </c>
      <c r="BF164" s="355">
        <f>IF(N164="snížená",J164,0)</f>
        <v>0</v>
      </c>
      <c r="BG164" s="355">
        <f>IF(N164="zákl. přenesená",J164,0)</f>
        <v>0</v>
      </c>
      <c r="BH164" s="355">
        <f>IF(N164="sníž. přenesená",J164,0)</f>
        <v>0</v>
      </c>
      <c r="BI164" s="355">
        <f>IF(N164="nulová",J164,0)</f>
        <v>0</v>
      </c>
      <c r="BJ164" s="264" t="s">
        <v>82</v>
      </c>
      <c r="BK164" s="355">
        <f>ROUND(I164*H164,2)</f>
        <v>0</v>
      </c>
      <c r="BL164" s="264" t="s">
        <v>144</v>
      </c>
      <c r="BM164" s="354" t="s">
        <v>754</v>
      </c>
    </row>
    <row r="165" spans="1:65" s="274" customFormat="1" ht="19.5" x14ac:dyDescent="0.2">
      <c r="A165" s="271"/>
      <c r="B165" s="272"/>
      <c r="C165" s="408"/>
      <c r="D165" s="405" t="s">
        <v>341</v>
      </c>
      <c r="E165" s="271"/>
      <c r="F165" s="385" t="s">
        <v>1050</v>
      </c>
      <c r="G165" s="271"/>
      <c r="H165" s="271"/>
      <c r="I165" s="136"/>
      <c r="J165" s="271"/>
      <c r="K165" s="271"/>
      <c r="L165" s="272"/>
      <c r="M165" s="358"/>
      <c r="N165" s="359"/>
      <c r="O165" s="351"/>
      <c r="P165" s="351"/>
      <c r="Q165" s="351"/>
      <c r="R165" s="351"/>
      <c r="S165" s="351"/>
      <c r="T165" s="360"/>
      <c r="U165" s="271"/>
      <c r="V165" s="271"/>
      <c r="W165" s="271"/>
      <c r="X165" s="271"/>
      <c r="Y165" s="271"/>
      <c r="Z165" s="271"/>
      <c r="AA165" s="271"/>
      <c r="AB165" s="271"/>
      <c r="AC165" s="271"/>
      <c r="AD165" s="271"/>
      <c r="AE165" s="271"/>
      <c r="AT165" s="264" t="s">
        <v>341</v>
      </c>
      <c r="AU165" s="264" t="s">
        <v>82</v>
      </c>
    </row>
    <row r="166" spans="1:65" s="274" customFormat="1" ht="16.5" customHeight="1" x14ac:dyDescent="0.2">
      <c r="A166" s="271"/>
      <c r="B166" s="272"/>
      <c r="C166" s="404" t="s">
        <v>462</v>
      </c>
      <c r="D166" s="404" t="s">
        <v>139</v>
      </c>
      <c r="E166" s="344" t="s">
        <v>1051</v>
      </c>
      <c r="F166" s="345" t="s">
        <v>1052</v>
      </c>
      <c r="G166" s="346" t="s">
        <v>961</v>
      </c>
      <c r="H166" s="347">
        <v>4</v>
      </c>
      <c r="I166" s="131"/>
      <c r="J166" s="348">
        <f>ROUND(I166*H166,2)</f>
        <v>0</v>
      </c>
      <c r="K166" s="345" t="s">
        <v>3</v>
      </c>
      <c r="L166" s="272"/>
      <c r="M166" s="349" t="s">
        <v>3</v>
      </c>
      <c r="N166" s="350" t="s">
        <v>45</v>
      </c>
      <c r="O166" s="351"/>
      <c r="P166" s="352">
        <f>O166*H166</f>
        <v>0</v>
      </c>
      <c r="Q166" s="352">
        <v>0</v>
      </c>
      <c r="R166" s="352">
        <f>Q166*H166</f>
        <v>0</v>
      </c>
      <c r="S166" s="352">
        <v>0</v>
      </c>
      <c r="T166" s="353">
        <f>S166*H166</f>
        <v>0</v>
      </c>
      <c r="U166" s="271"/>
      <c r="V166" s="271"/>
      <c r="W166" s="271"/>
      <c r="X166" s="271"/>
      <c r="Y166" s="271"/>
      <c r="Z166" s="271"/>
      <c r="AA166" s="271"/>
      <c r="AB166" s="271"/>
      <c r="AC166" s="271"/>
      <c r="AD166" s="271"/>
      <c r="AE166" s="271"/>
      <c r="AR166" s="354" t="s">
        <v>144</v>
      </c>
      <c r="AT166" s="354" t="s">
        <v>139</v>
      </c>
      <c r="AU166" s="354" t="s">
        <v>82</v>
      </c>
      <c r="AY166" s="264" t="s">
        <v>136</v>
      </c>
      <c r="BE166" s="355">
        <f>IF(N166="základní",J166,0)</f>
        <v>0</v>
      </c>
      <c r="BF166" s="355">
        <f>IF(N166="snížená",J166,0)</f>
        <v>0</v>
      </c>
      <c r="BG166" s="355">
        <f>IF(N166="zákl. přenesená",J166,0)</f>
        <v>0</v>
      </c>
      <c r="BH166" s="355">
        <f>IF(N166="sníž. přenesená",J166,0)</f>
        <v>0</v>
      </c>
      <c r="BI166" s="355">
        <f>IF(N166="nulová",J166,0)</f>
        <v>0</v>
      </c>
      <c r="BJ166" s="264" t="s">
        <v>82</v>
      </c>
      <c r="BK166" s="355">
        <f>ROUND(I166*H166,2)</f>
        <v>0</v>
      </c>
      <c r="BL166" s="264" t="s">
        <v>144</v>
      </c>
      <c r="BM166" s="354" t="s">
        <v>763</v>
      </c>
    </row>
    <row r="167" spans="1:65" s="274" customFormat="1" ht="19.5" x14ac:dyDescent="0.2">
      <c r="A167" s="271"/>
      <c r="B167" s="272"/>
      <c r="C167" s="408"/>
      <c r="D167" s="405" t="s">
        <v>341</v>
      </c>
      <c r="E167" s="271"/>
      <c r="F167" s="385" t="s">
        <v>1053</v>
      </c>
      <c r="G167" s="271"/>
      <c r="H167" s="271"/>
      <c r="I167" s="136"/>
      <c r="J167" s="271"/>
      <c r="K167" s="271"/>
      <c r="L167" s="272"/>
      <c r="M167" s="358"/>
      <c r="N167" s="359"/>
      <c r="O167" s="351"/>
      <c r="P167" s="351"/>
      <c r="Q167" s="351"/>
      <c r="R167" s="351"/>
      <c r="S167" s="351"/>
      <c r="T167" s="360"/>
      <c r="U167" s="271"/>
      <c r="V167" s="271"/>
      <c r="W167" s="271"/>
      <c r="X167" s="271"/>
      <c r="Y167" s="271"/>
      <c r="Z167" s="271"/>
      <c r="AA167" s="271"/>
      <c r="AB167" s="271"/>
      <c r="AC167" s="271"/>
      <c r="AD167" s="271"/>
      <c r="AE167" s="271"/>
      <c r="AT167" s="264" t="s">
        <v>341</v>
      </c>
      <c r="AU167" s="264" t="s">
        <v>82</v>
      </c>
    </row>
    <row r="168" spans="1:65" s="274" customFormat="1" ht="24.2" customHeight="1" x14ac:dyDescent="0.2">
      <c r="A168" s="271"/>
      <c r="B168" s="272"/>
      <c r="C168" s="404" t="s">
        <v>467</v>
      </c>
      <c r="D168" s="404" t="s">
        <v>139</v>
      </c>
      <c r="E168" s="344" t="s">
        <v>1054</v>
      </c>
      <c r="F168" s="345" t="s">
        <v>1055</v>
      </c>
      <c r="G168" s="346" t="s">
        <v>961</v>
      </c>
      <c r="H168" s="347">
        <v>3</v>
      </c>
      <c r="I168" s="131"/>
      <c r="J168" s="348">
        <f>ROUND(I168*H168,2)</f>
        <v>0</v>
      </c>
      <c r="K168" s="345" t="s">
        <v>3</v>
      </c>
      <c r="L168" s="272"/>
      <c r="M168" s="349" t="s">
        <v>3</v>
      </c>
      <c r="N168" s="350" t="s">
        <v>45</v>
      </c>
      <c r="O168" s="351"/>
      <c r="P168" s="352">
        <f>O168*H168</f>
        <v>0</v>
      </c>
      <c r="Q168" s="352">
        <v>0</v>
      </c>
      <c r="R168" s="352">
        <f>Q168*H168</f>
        <v>0</v>
      </c>
      <c r="S168" s="352">
        <v>0</v>
      </c>
      <c r="T168" s="353">
        <f>S168*H168</f>
        <v>0</v>
      </c>
      <c r="U168" s="271"/>
      <c r="V168" s="271"/>
      <c r="W168" s="271"/>
      <c r="X168" s="271"/>
      <c r="Y168" s="271"/>
      <c r="Z168" s="271"/>
      <c r="AA168" s="271"/>
      <c r="AB168" s="271"/>
      <c r="AC168" s="271"/>
      <c r="AD168" s="271"/>
      <c r="AE168" s="271"/>
      <c r="AR168" s="354" t="s">
        <v>144</v>
      </c>
      <c r="AT168" s="354" t="s">
        <v>139</v>
      </c>
      <c r="AU168" s="354" t="s">
        <v>82</v>
      </c>
      <c r="AY168" s="264" t="s">
        <v>136</v>
      </c>
      <c r="BE168" s="355">
        <f>IF(N168="základní",J168,0)</f>
        <v>0</v>
      </c>
      <c r="BF168" s="355">
        <f>IF(N168="snížená",J168,0)</f>
        <v>0</v>
      </c>
      <c r="BG168" s="355">
        <f>IF(N168="zákl. přenesená",J168,0)</f>
        <v>0</v>
      </c>
      <c r="BH168" s="355">
        <f>IF(N168="sníž. přenesená",J168,0)</f>
        <v>0</v>
      </c>
      <c r="BI168" s="355">
        <f>IF(N168="nulová",J168,0)</f>
        <v>0</v>
      </c>
      <c r="BJ168" s="264" t="s">
        <v>82</v>
      </c>
      <c r="BK168" s="355">
        <f>ROUND(I168*H168,2)</f>
        <v>0</v>
      </c>
      <c r="BL168" s="264" t="s">
        <v>144</v>
      </c>
      <c r="BM168" s="354" t="s">
        <v>771</v>
      </c>
    </row>
    <row r="169" spans="1:65" s="274" customFormat="1" ht="39" x14ac:dyDescent="0.2">
      <c r="A169" s="271"/>
      <c r="B169" s="272"/>
      <c r="C169" s="408"/>
      <c r="D169" s="405" t="s">
        <v>341</v>
      </c>
      <c r="E169" s="271"/>
      <c r="F169" s="385" t="s">
        <v>1056</v>
      </c>
      <c r="G169" s="271"/>
      <c r="H169" s="271"/>
      <c r="I169" s="136"/>
      <c r="J169" s="271"/>
      <c r="K169" s="271"/>
      <c r="L169" s="272"/>
      <c r="M169" s="358"/>
      <c r="N169" s="359"/>
      <c r="O169" s="351"/>
      <c r="P169" s="351"/>
      <c r="Q169" s="351"/>
      <c r="R169" s="351"/>
      <c r="S169" s="351"/>
      <c r="T169" s="360"/>
      <c r="U169" s="271"/>
      <c r="V169" s="271"/>
      <c r="W169" s="271"/>
      <c r="X169" s="271"/>
      <c r="Y169" s="271"/>
      <c r="Z169" s="271"/>
      <c r="AA169" s="271"/>
      <c r="AB169" s="271"/>
      <c r="AC169" s="271"/>
      <c r="AD169" s="271"/>
      <c r="AE169" s="271"/>
      <c r="AT169" s="264" t="s">
        <v>341</v>
      </c>
      <c r="AU169" s="264" t="s">
        <v>82</v>
      </c>
    </row>
    <row r="170" spans="1:65" s="274" customFormat="1" ht="37.9" customHeight="1" x14ac:dyDescent="0.2">
      <c r="A170" s="271"/>
      <c r="B170" s="272"/>
      <c r="C170" s="404" t="s">
        <v>471</v>
      </c>
      <c r="D170" s="404" t="s">
        <v>139</v>
      </c>
      <c r="E170" s="344" t="s">
        <v>1057</v>
      </c>
      <c r="F170" s="345" t="s">
        <v>1058</v>
      </c>
      <c r="G170" s="346" t="s">
        <v>346</v>
      </c>
      <c r="H170" s="347">
        <v>1</v>
      </c>
      <c r="I170" s="131"/>
      <c r="J170" s="348">
        <f>ROUND(I170*H170,2)</f>
        <v>0</v>
      </c>
      <c r="K170" s="345" t="s">
        <v>3</v>
      </c>
      <c r="L170" s="272"/>
      <c r="M170" s="349" t="s">
        <v>3</v>
      </c>
      <c r="N170" s="350" t="s">
        <v>45</v>
      </c>
      <c r="O170" s="351"/>
      <c r="P170" s="352">
        <f>O170*H170</f>
        <v>0</v>
      </c>
      <c r="Q170" s="352">
        <v>0</v>
      </c>
      <c r="R170" s="352">
        <f>Q170*H170</f>
        <v>0</v>
      </c>
      <c r="S170" s="352">
        <v>0</v>
      </c>
      <c r="T170" s="353">
        <f>S170*H170</f>
        <v>0</v>
      </c>
      <c r="U170" s="271"/>
      <c r="V170" s="271"/>
      <c r="W170" s="271"/>
      <c r="X170" s="271"/>
      <c r="Y170" s="271"/>
      <c r="Z170" s="271"/>
      <c r="AA170" s="271"/>
      <c r="AB170" s="271"/>
      <c r="AC170" s="271"/>
      <c r="AD170" s="271"/>
      <c r="AE170" s="271"/>
      <c r="AR170" s="354" t="s">
        <v>144</v>
      </c>
      <c r="AT170" s="354" t="s">
        <v>139</v>
      </c>
      <c r="AU170" s="354" t="s">
        <v>82</v>
      </c>
      <c r="AY170" s="264" t="s">
        <v>136</v>
      </c>
      <c r="BE170" s="355">
        <f>IF(N170="základní",J170,0)</f>
        <v>0</v>
      </c>
      <c r="BF170" s="355">
        <f>IF(N170="snížená",J170,0)</f>
        <v>0</v>
      </c>
      <c r="BG170" s="355">
        <f>IF(N170="zákl. přenesená",J170,0)</f>
        <v>0</v>
      </c>
      <c r="BH170" s="355">
        <f>IF(N170="sníž. přenesená",J170,0)</f>
        <v>0</v>
      </c>
      <c r="BI170" s="355">
        <f>IF(N170="nulová",J170,0)</f>
        <v>0</v>
      </c>
      <c r="BJ170" s="264" t="s">
        <v>82</v>
      </c>
      <c r="BK170" s="355">
        <f>ROUND(I170*H170,2)</f>
        <v>0</v>
      </c>
      <c r="BL170" s="264" t="s">
        <v>144</v>
      </c>
      <c r="BM170" s="354" t="s">
        <v>779</v>
      </c>
    </row>
    <row r="171" spans="1:65" s="274" customFormat="1" ht="19.5" x14ac:dyDescent="0.2">
      <c r="A171" s="271"/>
      <c r="B171" s="272"/>
      <c r="C171" s="408"/>
      <c r="D171" s="405" t="s">
        <v>341</v>
      </c>
      <c r="E171" s="271"/>
      <c r="F171" s="385" t="s">
        <v>1059</v>
      </c>
      <c r="G171" s="271"/>
      <c r="H171" s="271"/>
      <c r="I171" s="136"/>
      <c r="J171" s="271"/>
      <c r="K171" s="271"/>
      <c r="L171" s="272"/>
      <c r="M171" s="358"/>
      <c r="N171" s="359"/>
      <c r="O171" s="351"/>
      <c r="P171" s="351"/>
      <c r="Q171" s="351"/>
      <c r="R171" s="351"/>
      <c r="S171" s="351"/>
      <c r="T171" s="360"/>
      <c r="U171" s="271"/>
      <c r="V171" s="271"/>
      <c r="W171" s="271"/>
      <c r="X171" s="271"/>
      <c r="Y171" s="271"/>
      <c r="Z171" s="271"/>
      <c r="AA171" s="271"/>
      <c r="AB171" s="271"/>
      <c r="AC171" s="271"/>
      <c r="AD171" s="271"/>
      <c r="AE171" s="271"/>
      <c r="AT171" s="264" t="s">
        <v>341</v>
      </c>
      <c r="AU171" s="264" t="s">
        <v>82</v>
      </c>
    </row>
    <row r="172" spans="1:65" s="274" customFormat="1" ht="37.9" customHeight="1" x14ac:dyDescent="0.2">
      <c r="A172" s="271"/>
      <c r="B172" s="272"/>
      <c r="C172" s="404" t="s">
        <v>476</v>
      </c>
      <c r="D172" s="404" t="s">
        <v>139</v>
      </c>
      <c r="E172" s="344" t="s">
        <v>1060</v>
      </c>
      <c r="F172" s="345" t="s">
        <v>1061</v>
      </c>
      <c r="G172" s="346" t="s">
        <v>346</v>
      </c>
      <c r="H172" s="347">
        <v>1</v>
      </c>
      <c r="I172" s="131"/>
      <c r="J172" s="348">
        <f>ROUND(I172*H172,2)</f>
        <v>0</v>
      </c>
      <c r="K172" s="345" t="s">
        <v>3</v>
      </c>
      <c r="L172" s="272"/>
      <c r="M172" s="349" t="s">
        <v>3</v>
      </c>
      <c r="N172" s="350" t="s">
        <v>45</v>
      </c>
      <c r="O172" s="351"/>
      <c r="P172" s="352">
        <f>O172*H172</f>
        <v>0</v>
      </c>
      <c r="Q172" s="352">
        <v>0</v>
      </c>
      <c r="R172" s="352">
        <f>Q172*H172</f>
        <v>0</v>
      </c>
      <c r="S172" s="352">
        <v>0</v>
      </c>
      <c r="T172" s="353">
        <f>S172*H172</f>
        <v>0</v>
      </c>
      <c r="U172" s="271"/>
      <c r="V172" s="271"/>
      <c r="W172" s="271"/>
      <c r="X172" s="271"/>
      <c r="Y172" s="271"/>
      <c r="Z172" s="271"/>
      <c r="AA172" s="271"/>
      <c r="AB172" s="271"/>
      <c r="AC172" s="271"/>
      <c r="AD172" s="271"/>
      <c r="AE172" s="271"/>
      <c r="AR172" s="354" t="s">
        <v>144</v>
      </c>
      <c r="AT172" s="354" t="s">
        <v>139</v>
      </c>
      <c r="AU172" s="354" t="s">
        <v>82</v>
      </c>
      <c r="AY172" s="264" t="s">
        <v>136</v>
      </c>
      <c r="BE172" s="355">
        <f>IF(N172="základní",J172,0)</f>
        <v>0</v>
      </c>
      <c r="BF172" s="355">
        <f>IF(N172="snížená",J172,0)</f>
        <v>0</v>
      </c>
      <c r="BG172" s="355">
        <f>IF(N172="zákl. přenesená",J172,0)</f>
        <v>0</v>
      </c>
      <c r="BH172" s="355">
        <f>IF(N172="sníž. přenesená",J172,0)</f>
        <v>0</v>
      </c>
      <c r="BI172" s="355">
        <f>IF(N172="nulová",J172,0)</f>
        <v>0</v>
      </c>
      <c r="BJ172" s="264" t="s">
        <v>82</v>
      </c>
      <c r="BK172" s="355">
        <f>ROUND(I172*H172,2)</f>
        <v>0</v>
      </c>
      <c r="BL172" s="264" t="s">
        <v>144</v>
      </c>
      <c r="BM172" s="354" t="s">
        <v>787</v>
      </c>
    </row>
    <row r="173" spans="1:65" s="274" customFormat="1" ht="29.25" x14ac:dyDescent="0.2">
      <c r="A173" s="271"/>
      <c r="B173" s="272"/>
      <c r="C173" s="408"/>
      <c r="D173" s="405" t="s">
        <v>341</v>
      </c>
      <c r="E173" s="271"/>
      <c r="F173" s="385" t="s">
        <v>1062</v>
      </c>
      <c r="G173" s="271"/>
      <c r="H173" s="271"/>
      <c r="I173" s="136"/>
      <c r="J173" s="271"/>
      <c r="K173" s="271"/>
      <c r="L173" s="272"/>
      <c r="M173" s="358"/>
      <c r="N173" s="359"/>
      <c r="O173" s="351"/>
      <c r="P173" s="351"/>
      <c r="Q173" s="351"/>
      <c r="R173" s="351"/>
      <c r="S173" s="351"/>
      <c r="T173" s="360"/>
      <c r="U173" s="271"/>
      <c r="V173" s="271"/>
      <c r="W173" s="271"/>
      <c r="X173" s="271"/>
      <c r="Y173" s="271"/>
      <c r="Z173" s="271"/>
      <c r="AA173" s="271"/>
      <c r="AB173" s="271"/>
      <c r="AC173" s="271"/>
      <c r="AD173" s="271"/>
      <c r="AE173" s="271"/>
      <c r="AT173" s="264" t="s">
        <v>341</v>
      </c>
      <c r="AU173" s="264" t="s">
        <v>82</v>
      </c>
    </row>
    <row r="174" spans="1:65" s="330" customFormat="1" ht="25.9" customHeight="1" x14ac:dyDescent="0.2">
      <c r="B174" s="331"/>
      <c r="C174" s="420"/>
      <c r="D174" s="436" t="s">
        <v>73</v>
      </c>
      <c r="E174" s="333" t="s">
        <v>1359</v>
      </c>
      <c r="F174" s="333" t="s">
        <v>723</v>
      </c>
      <c r="I174" s="122"/>
      <c r="J174" s="334">
        <f>BK174</f>
        <v>0</v>
      </c>
      <c r="L174" s="331"/>
      <c r="M174" s="335"/>
      <c r="N174" s="336"/>
      <c r="O174" s="336"/>
      <c r="P174" s="337">
        <f>SUM(P175:P203)</f>
        <v>0</v>
      </c>
      <c r="Q174" s="336"/>
      <c r="R174" s="337">
        <f>SUM(R175:R203)</f>
        <v>0</v>
      </c>
      <c r="S174" s="336"/>
      <c r="T174" s="338">
        <f>SUM(T175:T203)</f>
        <v>0</v>
      </c>
      <c r="AR174" s="332" t="s">
        <v>82</v>
      </c>
      <c r="AT174" s="339" t="s">
        <v>73</v>
      </c>
      <c r="AU174" s="339" t="s">
        <v>74</v>
      </c>
      <c r="AY174" s="332" t="s">
        <v>136</v>
      </c>
      <c r="BK174" s="340">
        <f>SUM(BK175:BK203)</f>
        <v>0</v>
      </c>
    </row>
    <row r="175" spans="1:65" s="274" customFormat="1" ht="16.5" customHeight="1" x14ac:dyDescent="0.2">
      <c r="A175" s="271"/>
      <c r="B175" s="272"/>
      <c r="C175" s="404">
        <v>54</v>
      </c>
      <c r="D175" s="404" t="s">
        <v>139</v>
      </c>
      <c r="E175" s="344" t="s">
        <v>1063</v>
      </c>
      <c r="F175" s="345" t="s">
        <v>1064</v>
      </c>
      <c r="G175" s="346" t="s">
        <v>346</v>
      </c>
      <c r="H175" s="347">
        <v>3</v>
      </c>
      <c r="I175" s="131"/>
      <c r="J175" s="348">
        <f t="shared" ref="J175:J203" si="40">ROUND(I175*H175,2)</f>
        <v>0</v>
      </c>
      <c r="K175" s="345" t="s">
        <v>3</v>
      </c>
      <c r="L175" s="272"/>
      <c r="M175" s="349" t="s">
        <v>3</v>
      </c>
      <c r="N175" s="350" t="s">
        <v>45</v>
      </c>
      <c r="O175" s="351"/>
      <c r="P175" s="352">
        <f t="shared" ref="P175:P203" si="41">O175*H175</f>
        <v>0</v>
      </c>
      <c r="Q175" s="352">
        <v>0</v>
      </c>
      <c r="R175" s="352">
        <f t="shared" ref="R175:R203" si="42">Q175*H175</f>
        <v>0</v>
      </c>
      <c r="S175" s="352">
        <v>0</v>
      </c>
      <c r="T175" s="353">
        <f t="shared" ref="T175:T203" si="43">S175*H175</f>
        <v>0</v>
      </c>
      <c r="U175" s="271"/>
      <c r="V175" s="271"/>
      <c r="W175" s="271"/>
      <c r="X175" s="271"/>
      <c r="Y175" s="271"/>
      <c r="Z175" s="271"/>
      <c r="AA175" s="271"/>
      <c r="AB175" s="271"/>
      <c r="AC175" s="271"/>
      <c r="AD175" s="271"/>
      <c r="AE175" s="271"/>
      <c r="AR175" s="354" t="s">
        <v>144</v>
      </c>
      <c r="AT175" s="354" t="s">
        <v>139</v>
      </c>
      <c r="AU175" s="354" t="s">
        <v>82</v>
      </c>
      <c r="AY175" s="264" t="s">
        <v>136</v>
      </c>
      <c r="BE175" s="355">
        <f t="shared" ref="BE175:BE203" si="44">IF(N175="základní",J175,0)</f>
        <v>0</v>
      </c>
      <c r="BF175" s="355">
        <f t="shared" ref="BF175:BF203" si="45">IF(N175="snížená",J175,0)</f>
        <v>0</v>
      </c>
      <c r="BG175" s="355">
        <f t="shared" ref="BG175:BG203" si="46">IF(N175="zákl. přenesená",J175,0)</f>
        <v>0</v>
      </c>
      <c r="BH175" s="355">
        <f t="shared" ref="BH175:BH203" si="47">IF(N175="sníž. přenesená",J175,0)</f>
        <v>0</v>
      </c>
      <c r="BI175" s="355">
        <f t="shared" ref="BI175:BI203" si="48">IF(N175="nulová",J175,0)</f>
        <v>0</v>
      </c>
      <c r="BJ175" s="264" t="s">
        <v>82</v>
      </c>
      <c r="BK175" s="355">
        <f t="shared" ref="BK175:BK203" si="49">ROUND(I175*H175,2)</f>
        <v>0</v>
      </c>
      <c r="BL175" s="264" t="s">
        <v>144</v>
      </c>
      <c r="BM175" s="354" t="s">
        <v>1065</v>
      </c>
    </row>
    <row r="176" spans="1:65" s="274" customFormat="1" ht="16.5" customHeight="1" x14ac:dyDescent="0.2">
      <c r="A176" s="271"/>
      <c r="B176" s="272"/>
      <c r="C176" s="404">
        <v>55</v>
      </c>
      <c r="D176" s="404" t="s">
        <v>139</v>
      </c>
      <c r="E176" s="344" t="s">
        <v>1066</v>
      </c>
      <c r="F176" s="345" t="s">
        <v>1067</v>
      </c>
      <c r="G176" s="346" t="s">
        <v>346</v>
      </c>
      <c r="H176" s="347">
        <v>15</v>
      </c>
      <c r="I176" s="131"/>
      <c r="J176" s="348">
        <f t="shared" si="40"/>
        <v>0</v>
      </c>
      <c r="K176" s="345" t="s">
        <v>3</v>
      </c>
      <c r="L176" s="272"/>
      <c r="M176" s="349" t="s">
        <v>3</v>
      </c>
      <c r="N176" s="350" t="s">
        <v>45</v>
      </c>
      <c r="O176" s="351"/>
      <c r="P176" s="352">
        <f t="shared" si="41"/>
        <v>0</v>
      </c>
      <c r="Q176" s="352">
        <v>0</v>
      </c>
      <c r="R176" s="352">
        <f t="shared" si="42"/>
        <v>0</v>
      </c>
      <c r="S176" s="352">
        <v>0</v>
      </c>
      <c r="T176" s="353">
        <f t="shared" si="43"/>
        <v>0</v>
      </c>
      <c r="U176" s="271"/>
      <c r="V176" s="271"/>
      <c r="W176" s="271"/>
      <c r="X176" s="271"/>
      <c r="Y176" s="271"/>
      <c r="Z176" s="271"/>
      <c r="AA176" s="271"/>
      <c r="AB176" s="271"/>
      <c r="AC176" s="271"/>
      <c r="AD176" s="271"/>
      <c r="AE176" s="271"/>
      <c r="AR176" s="354" t="s">
        <v>144</v>
      </c>
      <c r="AT176" s="354" t="s">
        <v>139</v>
      </c>
      <c r="AU176" s="354" t="s">
        <v>82</v>
      </c>
      <c r="AY176" s="264" t="s">
        <v>136</v>
      </c>
      <c r="BE176" s="355">
        <f t="shared" si="44"/>
        <v>0</v>
      </c>
      <c r="BF176" s="355">
        <f t="shared" si="45"/>
        <v>0</v>
      </c>
      <c r="BG176" s="355">
        <f t="shared" si="46"/>
        <v>0</v>
      </c>
      <c r="BH176" s="355">
        <f t="shared" si="47"/>
        <v>0</v>
      </c>
      <c r="BI176" s="355">
        <f t="shared" si="48"/>
        <v>0</v>
      </c>
      <c r="BJ176" s="264" t="s">
        <v>82</v>
      </c>
      <c r="BK176" s="355">
        <f t="shared" si="49"/>
        <v>0</v>
      </c>
      <c r="BL176" s="264" t="s">
        <v>144</v>
      </c>
      <c r="BM176" s="354" t="s">
        <v>1068</v>
      </c>
    </row>
    <row r="177" spans="1:65" s="274" customFormat="1" ht="16.5" customHeight="1" x14ac:dyDescent="0.2">
      <c r="A177" s="271"/>
      <c r="B177" s="272"/>
      <c r="C177" s="404">
        <v>56</v>
      </c>
      <c r="D177" s="404" t="s">
        <v>139</v>
      </c>
      <c r="E177" s="344" t="s">
        <v>1069</v>
      </c>
      <c r="F177" s="345" t="s">
        <v>1070</v>
      </c>
      <c r="G177" s="346" t="s">
        <v>346</v>
      </c>
      <c r="H177" s="347">
        <v>19</v>
      </c>
      <c r="I177" s="131"/>
      <c r="J177" s="348">
        <f t="shared" si="40"/>
        <v>0</v>
      </c>
      <c r="K177" s="345" t="s">
        <v>3</v>
      </c>
      <c r="L177" s="272"/>
      <c r="M177" s="349" t="s">
        <v>3</v>
      </c>
      <c r="N177" s="350" t="s">
        <v>45</v>
      </c>
      <c r="O177" s="351"/>
      <c r="P177" s="352">
        <f t="shared" si="41"/>
        <v>0</v>
      </c>
      <c r="Q177" s="352">
        <v>0</v>
      </c>
      <c r="R177" s="352">
        <f t="shared" si="42"/>
        <v>0</v>
      </c>
      <c r="S177" s="352">
        <v>0</v>
      </c>
      <c r="T177" s="353">
        <f t="shared" si="43"/>
        <v>0</v>
      </c>
      <c r="U177" s="271"/>
      <c r="V177" s="271"/>
      <c r="W177" s="271"/>
      <c r="X177" s="271"/>
      <c r="Y177" s="271"/>
      <c r="Z177" s="271"/>
      <c r="AA177" s="271"/>
      <c r="AB177" s="271"/>
      <c r="AC177" s="271"/>
      <c r="AD177" s="271"/>
      <c r="AE177" s="271"/>
      <c r="AR177" s="354" t="s">
        <v>144</v>
      </c>
      <c r="AT177" s="354" t="s">
        <v>139</v>
      </c>
      <c r="AU177" s="354" t="s">
        <v>82</v>
      </c>
      <c r="AY177" s="264" t="s">
        <v>136</v>
      </c>
      <c r="BE177" s="355">
        <f t="shared" si="44"/>
        <v>0</v>
      </c>
      <c r="BF177" s="355">
        <f t="shared" si="45"/>
        <v>0</v>
      </c>
      <c r="BG177" s="355">
        <f t="shared" si="46"/>
        <v>0</v>
      </c>
      <c r="BH177" s="355">
        <f t="shared" si="47"/>
        <v>0</v>
      </c>
      <c r="BI177" s="355">
        <f t="shared" si="48"/>
        <v>0</v>
      </c>
      <c r="BJ177" s="264" t="s">
        <v>82</v>
      </c>
      <c r="BK177" s="355">
        <f t="shared" si="49"/>
        <v>0</v>
      </c>
      <c r="BL177" s="264" t="s">
        <v>144</v>
      </c>
      <c r="BM177" s="354" t="s">
        <v>1071</v>
      </c>
    </row>
    <row r="178" spans="1:65" s="274" customFormat="1" ht="16.5" customHeight="1" x14ac:dyDescent="0.2">
      <c r="A178" s="271"/>
      <c r="B178" s="272"/>
      <c r="C178" s="404">
        <v>57</v>
      </c>
      <c r="D178" s="404" t="s">
        <v>139</v>
      </c>
      <c r="E178" s="344" t="s">
        <v>1072</v>
      </c>
      <c r="F178" s="345" t="s">
        <v>1073</v>
      </c>
      <c r="G178" s="346" t="s">
        <v>346</v>
      </c>
      <c r="H178" s="347">
        <v>10</v>
      </c>
      <c r="I178" s="131"/>
      <c r="J178" s="348">
        <f t="shared" si="40"/>
        <v>0</v>
      </c>
      <c r="K178" s="345" t="s">
        <v>3</v>
      </c>
      <c r="L178" s="272"/>
      <c r="M178" s="349" t="s">
        <v>3</v>
      </c>
      <c r="N178" s="350" t="s">
        <v>45</v>
      </c>
      <c r="O178" s="351"/>
      <c r="P178" s="352">
        <f t="shared" si="41"/>
        <v>0</v>
      </c>
      <c r="Q178" s="352">
        <v>0</v>
      </c>
      <c r="R178" s="352">
        <f t="shared" si="42"/>
        <v>0</v>
      </c>
      <c r="S178" s="352">
        <v>0</v>
      </c>
      <c r="T178" s="353">
        <f t="shared" si="43"/>
        <v>0</v>
      </c>
      <c r="U178" s="271"/>
      <c r="V178" s="271"/>
      <c r="W178" s="271"/>
      <c r="X178" s="271"/>
      <c r="Y178" s="271"/>
      <c r="Z178" s="271"/>
      <c r="AA178" s="271"/>
      <c r="AB178" s="271"/>
      <c r="AC178" s="271"/>
      <c r="AD178" s="271"/>
      <c r="AE178" s="271"/>
      <c r="AR178" s="354" t="s">
        <v>144</v>
      </c>
      <c r="AT178" s="354" t="s">
        <v>139</v>
      </c>
      <c r="AU178" s="354" t="s">
        <v>82</v>
      </c>
      <c r="AY178" s="264" t="s">
        <v>136</v>
      </c>
      <c r="BE178" s="355">
        <f t="shared" si="44"/>
        <v>0</v>
      </c>
      <c r="BF178" s="355">
        <f t="shared" si="45"/>
        <v>0</v>
      </c>
      <c r="BG178" s="355">
        <f t="shared" si="46"/>
        <v>0</v>
      </c>
      <c r="BH178" s="355">
        <f t="shared" si="47"/>
        <v>0</v>
      </c>
      <c r="BI178" s="355">
        <f t="shared" si="48"/>
        <v>0</v>
      </c>
      <c r="BJ178" s="264" t="s">
        <v>82</v>
      </c>
      <c r="BK178" s="355">
        <f t="shared" si="49"/>
        <v>0</v>
      </c>
      <c r="BL178" s="264" t="s">
        <v>144</v>
      </c>
      <c r="BM178" s="354" t="s">
        <v>1074</v>
      </c>
    </row>
    <row r="179" spans="1:65" s="274" customFormat="1" ht="16.5" customHeight="1" x14ac:dyDescent="0.2">
      <c r="A179" s="271"/>
      <c r="B179" s="272"/>
      <c r="C179" s="404">
        <v>58</v>
      </c>
      <c r="D179" s="404" t="s">
        <v>139</v>
      </c>
      <c r="E179" s="344" t="s">
        <v>1075</v>
      </c>
      <c r="F179" s="345" t="s">
        <v>1076</v>
      </c>
      <c r="G179" s="346" t="s">
        <v>346</v>
      </c>
      <c r="H179" s="347">
        <v>11</v>
      </c>
      <c r="I179" s="131"/>
      <c r="J179" s="348">
        <f t="shared" si="40"/>
        <v>0</v>
      </c>
      <c r="K179" s="345" t="s">
        <v>3</v>
      </c>
      <c r="L179" s="272"/>
      <c r="M179" s="349" t="s">
        <v>3</v>
      </c>
      <c r="N179" s="350" t="s">
        <v>45</v>
      </c>
      <c r="O179" s="351"/>
      <c r="P179" s="352">
        <f t="shared" si="41"/>
        <v>0</v>
      </c>
      <c r="Q179" s="352">
        <v>0</v>
      </c>
      <c r="R179" s="352">
        <f t="shared" si="42"/>
        <v>0</v>
      </c>
      <c r="S179" s="352">
        <v>0</v>
      </c>
      <c r="T179" s="353">
        <f t="shared" si="43"/>
        <v>0</v>
      </c>
      <c r="U179" s="271"/>
      <c r="V179" s="271"/>
      <c r="W179" s="271"/>
      <c r="X179" s="271"/>
      <c r="Y179" s="271"/>
      <c r="Z179" s="271"/>
      <c r="AA179" s="271"/>
      <c r="AB179" s="271"/>
      <c r="AC179" s="271"/>
      <c r="AD179" s="271"/>
      <c r="AE179" s="271"/>
      <c r="AR179" s="354" t="s">
        <v>144</v>
      </c>
      <c r="AT179" s="354" t="s">
        <v>139</v>
      </c>
      <c r="AU179" s="354" t="s">
        <v>82</v>
      </c>
      <c r="AY179" s="264" t="s">
        <v>136</v>
      </c>
      <c r="BE179" s="355">
        <f t="shared" si="44"/>
        <v>0</v>
      </c>
      <c r="BF179" s="355">
        <f t="shared" si="45"/>
        <v>0</v>
      </c>
      <c r="BG179" s="355">
        <f t="shared" si="46"/>
        <v>0</v>
      </c>
      <c r="BH179" s="355">
        <f t="shared" si="47"/>
        <v>0</v>
      </c>
      <c r="BI179" s="355">
        <f t="shared" si="48"/>
        <v>0</v>
      </c>
      <c r="BJ179" s="264" t="s">
        <v>82</v>
      </c>
      <c r="BK179" s="355">
        <f t="shared" si="49"/>
        <v>0</v>
      </c>
      <c r="BL179" s="264" t="s">
        <v>144</v>
      </c>
      <c r="BM179" s="354" t="s">
        <v>1077</v>
      </c>
    </row>
    <row r="180" spans="1:65" s="274" customFormat="1" ht="16.5" customHeight="1" x14ac:dyDescent="0.2">
      <c r="A180" s="271"/>
      <c r="B180" s="272"/>
      <c r="C180" s="404">
        <v>59</v>
      </c>
      <c r="D180" s="404" t="s">
        <v>139</v>
      </c>
      <c r="E180" s="344" t="s">
        <v>1078</v>
      </c>
      <c r="F180" s="345" t="s">
        <v>1079</v>
      </c>
      <c r="G180" s="346" t="s">
        <v>346</v>
      </c>
      <c r="H180" s="347">
        <v>7</v>
      </c>
      <c r="I180" s="131"/>
      <c r="J180" s="348">
        <f t="shared" si="40"/>
        <v>0</v>
      </c>
      <c r="K180" s="345" t="s">
        <v>3</v>
      </c>
      <c r="L180" s="272"/>
      <c r="M180" s="349" t="s">
        <v>3</v>
      </c>
      <c r="N180" s="350" t="s">
        <v>45</v>
      </c>
      <c r="O180" s="351"/>
      <c r="P180" s="352">
        <f t="shared" si="41"/>
        <v>0</v>
      </c>
      <c r="Q180" s="352">
        <v>0</v>
      </c>
      <c r="R180" s="352">
        <f t="shared" si="42"/>
        <v>0</v>
      </c>
      <c r="S180" s="352">
        <v>0</v>
      </c>
      <c r="T180" s="353">
        <f t="shared" si="43"/>
        <v>0</v>
      </c>
      <c r="U180" s="271"/>
      <c r="V180" s="271"/>
      <c r="W180" s="271"/>
      <c r="X180" s="271"/>
      <c r="Y180" s="271"/>
      <c r="Z180" s="271"/>
      <c r="AA180" s="271"/>
      <c r="AB180" s="271"/>
      <c r="AC180" s="271"/>
      <c r="AD180" s="271"/>
      <c r="AE180" s="271"/>
      <c r="AR180" s="354" t="s">
        <v>144</v>
      </c>
      <c r="AT180" s="354" t="s">
        <v>139</v>
      </c>
      <c r="AU180" s="354" t="s">
        <v>82</v>
      </c>
      <c r="AY180" s="264" t="s">
        <v>136</v>
      </c>
      <c r="BE180" s="355">
        <f t="shared" si="44"/>
        <v>0</v>
      </c>
      <c r="BF180" s="355">
        <f t="shared" si="45"/>
        <v>0</v>
      </c>
      <c r="BG180" s="355">
        <f t="shared" si="46"/>
        <v>0</v>
      </c>
      <c r="BH180" s="355">
        <f t="shared" si="47"/>
        <v>0</v>
      </c>
      <c r="BI180" s="355">
        <f t="shared" si="48"/>
        <v>0</v>
      </c>
      <c r="BJ180" s="264" t="s">
        <v>82</v>
      </c>
      <c r="BK180" s="355">
        <f t="shared" si="49"/>
        <v>0</v>
      </c>
      <c r="BL180" s="264" t="s">
        <v>144</v>
      </c>
      <c r="BM180" s="354" t="s">
        <v>1080</v>
      </c>
    </row>
    <row r="181" spans="1:65" s="274" customFormat="1" ht="16.5" customHeight="1" x14ac:dyDescent="0.2">
      <c r="A181" s="271"/>
      <c r="B181" s="272"/>
      <c r="C181" s="404">
        <v>60</v>
      </c>
      <c r="D181" s="404" t="s">
        <v>139</v>
      </c>
      <c r="E181" s="344" t="s">
        <v>1081</v>
      </c>
      <c r="F181" s="345" t="s">
        <v>1082</v>
      </c>
      <c r="G181" s="346" t="s">
        <v>1025</v>
      </c>
      <c r="H181" s="347">
        <v>1</v>
      </c>
      <c r="I181" s="131"/>
      <c r="J181" s="348">
        <f t="shared" si="40"/>
        <v>0</v>
      </c>
      <c r="K181" s="345" t="s">
        <v>3</v>
      </c>
      <c r="L181" s="272"/>
      <c r="M181" s="349" t="s">
        <v>3</v>
      </c>
      <c r="N181" s="350" t="s">
        <v>45</v>
      </c>
      <c r="O181" s="351"/>
      <c r="P181" s="352">
        <f t="shared" si="41"/>
        <v>0</v>
      </c>
      <c r="Q181" s="352">
        <v>0</v>
      </c>
      <c r="R181" s="352">
        <f t="shared" si="42"/>
        <v>0</v>
      </c>
      <c r="S181" s="352">
        <v>0</v>
      </c>
      <c r="T181" s="353">
        <f t="shared" si="43"/>
        <v>0</v>
      </c>
      <c r="U181" s="271"/>
      <c r="V181" s="271"/>
      <c r="W181" s="271"/>
      <c r="X181" s="271"/>
      <c r="Y181" s="271"/>
      <c r="Z181" s="271"/>
      <c r="AA181" s="271"/>
      <c r="AB181" s="271"/>
      <c r="AC181" s="271"/>
      <c r="AD181" s="271"/>
      <c r="AE181" s="271"/>
      <c r="AR181" s="354" t="s">
        <v>144</v>
      </c>
      <c r="AT181" s="354" t="s">
        <v>139</v>
      </c>
      <c r="AU181" s="354" t="s">
        <v>82</v>
      </c>
      <c r="AY181" s="264" t="s">
        <v>136</v>
      </c>
      <c r="BE181" s="355">
        <f t="shared" si="44"/>
        <v>0</v>
      </c>
      <c r="BF181" s="355">
        <f t="shared" si="45"/>
        <v>0</v>
      </c>
      <c r="BG181" s="355">
        <f t="shared" si="46"/>
        <v>0</v>
      </c>
      <c r="BH181" s="355">
        <f t="shared" si="47"/>
        <v>0</v>
      </c>
      <c r="BI181" s="355">
        <f t="shared" si="48"/>
        <v>0</v>
      </c>
      <c r="BJ181" s="264" t="s">
        <v>82</v>
      </c>
      <c r="BK181" s="355">
        <f t="shared" si="49"/>
        <v>0</v>
      </c>
      <c r="BL181" s="264" t="s">
        <v>144</v>
      </c>
      <c r="BM181" s="354" t="s">
        <v>1083</v>
      </c>
    </row>
    <row r="182" spans="1:65" s="274" customFormat="1" ht="16.5" customHeight="1" x14ac:dyDescent="0.2">
      <c r="A182" s="271"/>
      <c r="B182" s="272"/>
      <c r="C182" s="404">
        <v>61</v>
      </c>
      <c r="D182" s="404" t="s">
        <v>139</v>
      </c>
      <c r="E182" s="344" t="s">
        <v>1084</v>
      </c>
      <c r="F182" s="345" t="s">
        <v>1085</v>
      </c>
      <c r="G182" s="346" t="s">
        <v>346</v>
      </c>
      <c r="H182" s="347">
        <v>1</v>
      </c>
      <c r="I182" s="131"/>
      <c r="J182" s="348">
        <f t="shared" si="40"/>
        <v>0</v>
      </c>
      <c r="K182" s="345" t="s">
        <v>3</v>
      </c>
      <c r="L182" s="272"/>
      <c r="M182" s="349" t="s">
        <v>3</v>
      </c>
      <c r="N182" s="350" t="s">
        <v>45</v>
      </c>
      <c r="O182" s="351"/>
      <c r="P182" s="352">
        <f t="shared" si="41"/>
        <v>0</v>
      </c>
      <c r="Q182" s="352">
        <v>0</v>
      </c>
      <c r="R182" s="352">
        <f t="shared" si="42"/>
        <v>0</v>
      </c>
      <c r="S182" s="352">
        <v>0</v>
      </c>
      <c r="T182" s="353">
        <f t="shared" si="43"/>
        <v>0</v>
      </c>
      <c r="U182" s="271"/>
      <c r="V182" s="271"/>
      <c r="W182" s="271"/>
      <c r="X182" s="271"/>
      <c r="Y182" s="271"/>
      <c r="Z182" s="271"/>
      <c r="AA182" s="271"/>
      <c r="AB182" s="271"/>
      <c r="AC182" s="271"/>
      <c r="AD182" s="271"/>
      <c r="AE182" s="271"/>
      <c r="AR182" s="354" t="s">
        <v>144</v>
      </c>
      <c r="AT182" s="354" t="s">
        <v>139</v>
      </c>
      <c r="AU182" s="354" t="s">
        <v>82</v>
      </c>
      <c r="AY182" s="264" t="s">
        <v>136</v>
      </c>
      <c r="BE182" s="355">
        <f t="shared" si="44"/>
        <v>0</v>
      </c>
      <c r="BF182" s="355">
        <f t="shared" si="45"/>
        <v>0</v>
      </c>
      <c r="BG182" s="355">
        <f t="shared" si="46"/>
        <v>0</v>
      </c>
      <c r="BH182" s="355">
        <f t="shared" si="47"/>
        <v>0</v>
      </c>
      <c r="BI182" s="355">
        <f t="shared" si="48"/>
        <v>0</v>
      </c>
      <c r="BJ182" s="264" t="s">
        <v>82</v>
      </c>
      <c r="BK182" s="355">
        <f t="shared" si="49"/>
        <v>0</v>
      </c>
      <c r="BL182" s="264" t="s">
        <v>144</v>
      </c>
      <c r="BM182" s="354" t="s">
        <v>1086</v>
      </c>
    </row>
    <row r="183" spans="1:65" s="274" customFormat="1" ht="16.5" customHeight="1" x14ac:dyDescent="0.2">
      <c r="A183" s="271"/>
      <c r="B183" s="272"/>
      <c r="C183" s="404">
        <v>62</v>
      </c>
      <c r="D183" s="404" t="s">
        <v>139</v>
      </c>
      <c r="E183" s="344" t="s">
        <v>1087</v>
      </c>
      <c r="F183" s="345" t="s">
        <v>1088</v>
      </c>
      <c r="G183" s="346" t="s">
        <v>346</v>
      </c>
      <c r="H183" s="347">
        <v>1</v>
      </c>
      <c r="I183" s="131"/>
      <c r="J183" s="348">
        <f t="shared" si="40"/>
        <v>0</v>
      </c>
      <c r="K183" s="345" t="s">
        <v>3</v>
      </c>
      <c r="L183" s="272"/>
      <c r="M183" s="349" t="s">
        <v>3</v>
      </c>
      <c r="N183" s="350" t="s">
        <v>45</v>
      </c>
      <c r="O183" s="351"/>
      <c r="P183" s="352">
        <f t="shared" si="41"/>
        <v>0</v>
      </c>
      <c r="Q183" s="352">
        <v>0</v>
      </c>
      <c r="R183" s="352">
        <f t="shared" si="42"/>
        <v>0</v>
      </c>
      <c r="S183" s="352">
        <v>0</v>
      </c>
      <c r="T183" s="353">
        <f t="shared" si="43"/>
        <v>0</v>
      </c>
      <c r="U183" s="271"/>
      <c r="V183" s="271"/>
      <c r="W183" s="271"/>
      <c r="X183" s="271"/>
      <c r="Y183" s="271"/>
      <c r="Z183" s="271"/>
      <c r="AA183" s="271"/>
      <c r="AB183" s="271"/>
      <c r="AC183" s="271"/>
      <c r="AD183" s="271"/>
      <c r="AE183" s="271"/>
      <c r="AR183" s="354" t="s">
        <v>144</v>
      </c>
      <c r="AT183" s="354" t="s">
        <v>139</v>
      </c>
      <c r="AU183" s="354" t="s">
        <v>82</v>
      </c>
      <c r="AY183" s="264" t="s">
        <v>136</v>
      </c>
      <c r="BE183" s="355">
        <f t="shared" si="44"/>
        <v>0</v>
      </c>
      <c r="BF183" s="355">
        <f t="shared" si="45"/>
        <v>0</v>
      </c>
      <c r="BG183" s="355">
        <f t="shared" si="46"/>
        <v>0</v>
      </c>
      <c r="BH183" s="355">
        <f t="shared" si="47"/>
        <v>0</v>
      </c>
      <c r="BI183" s="355">
        <f t="shared" si="48"/>
        <v>0</v>
      </c>
      <c r="BJ183" s="264" t="s">
        <v>82</v>
      </c>
      <c r="BK183" s="355">
        <f t="shared" si="49"/>
        <v>0</v>
      </c>
      <c r="BL183" s="264" t="s">
        <v>144</v>
      </c>
      <c r="BM183" s="354" t="s">
        <v>1089</v>
      </c>
    </row>
    <row r="184" spans="1:65" s="274" customFormat="1" ht="16.5" customHeight="1" x14ac:dyDescent="0.2">
      <c r="A184" s="271"/>
      <c r="B184" s="272"/>
      <c r="C184" s="404">
        <v>63</v>
      </c>
      <c r="D184" s="404" t="s">
        <v>139</v>
      </c>
      <c r="E184" s="344" t="s">
        <v>1090</v>
      </c>
      <c r="F184" s="345" t="s">
        <v>1091</v>
      </c>
      <c r="G184" s="346" t="s">
        <v>346</v>
      </c>
      <c r="H184" s="347">
        <v>1</v>
      </c>
      <c r="I184" s="131"/>
      <c r="J184" s="348">
        <f t="shared" si="40"/>
        <v>0</v>
      </c>
      <c r="K184" s="345" t="s">
        <v>3</v>
      </c>
      <c r="L184" s="272"/>
      <c r="M184" s="349" t="s">
        <v>3</v>
      </c>
      <c r="N184" s="350" t="s">
        <v>45</v>
      </c>
      <c r="O184" s="351"/>
      <c r="P184" s="352">
        <f t="shared" si="41"/>
        <v>0</v>
      </c>
      <c r="Q184" s="352">
        <v>0</v>
      </c>
      <c r="R184" s="352">
        <f t="shared" si="42"/>
        <v>0</v>
      </c>
      <c r="S184" s="352">
        <v>0</v>
      </c>
      <c r="T184" s="353">
        <f t="shared" si="43"/>
        <v>0</v>
      </c>
      <c r="U184" s="271"/>
      <c r="V184" s="271"/>
      <c r="W184" s="271"/>
      <c r="X184" s="271"/>
      <c r="Y184" s="271"/>
      <c r="Z184" s="271"/>
      <c r="AA184" s="271"/>
      <c r="AB184" s="271"/>
      <c r="AC184" s="271"/>
      <c r="AD184" s="271"/>
      <c r="AE184" s="271"/>
      <c r="AR184" s="354" t="s">
        <v>144</v>
      </c>
      <c r="AT184" s="354" t="s">
        <v>139</v>
      </c>
      <c r="AU184" s="354" t="s">
        <v>82</v>
      </c>
      <c r="AY184" s="264" t="s">
        <v>136</v>
      </c>
      <c r="BE184" s="355">
        <f t="shared" si="44"/>
        <v>0</v>
      </c>
      <c r="BF184" s="355">
        <f t="shared" si="45"/>
        <v>0</v>
      </c>
      <c r="BG184" s="355">
        <f t="shared" si="46"/>
        <v>0</v>
      </c>
      <c r="BH184" s="355">
        <f t="shared" si="47"/>
        <v>0</v>
      </c>
      <c r="BI184" s="355">
        <f t="shared" si="48"/>
        <v>0</v>
      </c>
      <c r="BJ184" s="264" t="s">
        <v>82</v>
      </c>
      <c r="BK184" s="355">
        <f t="shared" si="49"/>
        <v>0</v>
      </c>
      <c r="BL184" s="264" t="s">
        <v>144</v>
      </c>
      <c r="BM184" s="354" t="s">
        <v>1092</v>
      </c>
    </row>
    <row r="185" spans="1:65" s="274" customFormat="1" ht="16.5" customHeight="1" x14ac:dyDescent="0.2">
      <c r="A185" s="271"/>
      <c r="B185" s="272"/>
      <c r="C185" s="404">
        <v>64</v>
      </c>
      <c r="D185" s="404" t="s">
        <v>139</v>
      </c>
      <c r="E185" s="344" t="s">
        <v>1093</v>
      </c>
      <c r="F185" s="345" t="s">
        <v>1094</v>
      </c>
      <c r="G185" s="346" t="s">
        <v>346</v>
      </c>
      <c r="H185" s="347">
        <v>1</v>
      </c>
      <c r="I185" s="131"/>
      <c r="J185" s="348">
        <f t="shared" si="40"/>
        <v>0</v>
      </c>
      <c r="K185" s="345" t="s">
        <v>3</v>
      </c>
      <c r="L185" s="272"/>
      <c r="M185" s="349" t="s">
        <v>3</v>
      </c>
      <c r="N185" s="350" t="s">
        <v>45</v>
      </c>
      <c r="O185" s="351"/>
      <c r="P185" s="352">
        <f t="shared" si="41"/>
        <v>0</v>
      </c>
      <c r="Q185" s="352">
        <v>0</v>
      </c>
      <c r="R185" s="352">
        <f t="shared" si="42"/>
        <v>0</v>
      </c>
      <c r="S185" s="352">
        <v>0</v>
      </c>
      <c r="T185" s="353">
        <f t="shared" si="43"/>
        <v>0</v>
      </c>
      <c r="U185" s="271"/>
      <c r="V185" s="271"/>
      <c r="W185" s="271"/>
      <c r="X185" s="271"/>
      <c r="Y185" s="271"/>
      <c r="Z185" s="271"/>
      <c r="AA185" s="271"/>
      <c r="AB185" s="271"/>
      <c r="AC185" s="271"/>
      <c r="AD185" s="271"/>
      <c r="AE185" s="271"/>
      <c r="AR185" s="354" t="s">
        <v>144</v>
      </c>
      <c r="AT185" s="354" t="s">
        <v>139</v>
      </c>
      <c r="AU185" s="354" t="s">
        <v>82</v>
      </c>
      <c r="AY185" s="264" t="s">
        <v>136</v>
      </c>
      <c r="BE185" s="355">
        <f t="shared" si="44"/>
        <v>0</v>
      </c>
      <c r="BF185" s="355">
        <f t="shared" si="45"/>
        <v>0</v>
      </c>
      <c r="BG185" s="355">
        <f t="shared" si="46"/>
        <v>0</v>
      </c>
      <c r="BH185" s="355">
        <f t="shared" si="47"/>
        <v>0</v>
      </c>
      <c r="BI185" s="355">
        <f t="shared" si="48"/>
        <v>0</v>
      </c>
      <c r="BJ185" s="264" t="s">
        <v>82</v>
      </c>
      <c r="BK185" s="355">
        <f t="shared" si="49"/>
        <v>0</v>
      </c>
      <c r="BL185" s="264" t="s">
        <v>144</v>
      </c>
      <c r="BM185" s="354" t="s">
        <v>1095</v>
      </c>
    </row>
    <row r="186" spans="1:65" s="274" customFormat="1" ht="16.5" customHeight="1" x14ac:dyDescent="0.2">
      <c r="A186" s="271"/>
      <c r="B186" s="272"/>
      <c r="C186" s="404">
        <v>65</v>
      </c>
      <c r="D186" s="404" t="s">
        <v>139</v>
      </c>
      <c r="E186" s="344" t="s">
        <v>1096</v>
      </c>
      <c r="F186" s="345" t="s">
        <v>1097</v>
      </c>
      <c r="G186" s="346" t="s">
        <v>346</v>
      </c>
      <c r="H186" s="347">
        <v>1</v>
      </c>
      <c r="I186" s="131"/>
      <c r="J186" s="348">
        <f t="shared" si="40"/>
        <v>0</v>
      </c>
      <c r="K186" s="345" t="s">
        <v>3</v>
      </c>
      <c r="L186" s="272"/>
      <c r="M186" s="349" t="s">
        <v>3</v>
      </c>
      <c r="N186" s="350" t="s">
        <v>45</v>
      </c>
      <c r="O186" s="351"/>
      <c r="P186" s="352">
        <f t="shared" si="41"/>
        <v>0</v>
      </c>
      <c r="Q186" s="352">
        <v>0</v>
      </c>
      <c r="R186" s="352">
        <f t="shared" si="42"/>
        <v>0</v>
      </c>
      <c r="S186" s="352">
        <v>0</v>
      </c>
      <c r="T186" s="353">
        <f t="shared" si="43"/>
        <v>0</v>
      </c>
      <c r="U186" s="271"/>
      <c r="V186" s="271"/>
      <c r="W186" s="271"/>
      <c r="X186" s="271"/>
      <c r="Y186" s="271"/>
      <c r="Z186" s="271"/>
      <c r="AA186" s="271"/>
      <c r="AB186" s="271"/>
      <c r="AC186" s="271"/>
      <c r="AD186" s="271"/>
      <c r="AE186" s="271"/>
      <c r="AR186" s="354" t="s">
        <v>144</v>
      </c>
      <c r="AT186" s="354" t="s">
        <v>139</v>
      </c>
      <c r="AU186" s="354" t="s">
        <v>82</v>
      </c>
      <c r="AY186" s="264" t="s">
        <v>136</v>
      </c>
      <c r="BE186" s="355">
        <f t="shared" si="44"/>
        <v>0</v>
      </c>
      <c r="BF186" s="355">
        <f t="shared" si="45"/>
        <v>0</v>
      </c>
      <c r="BG186" s="355">
        <f t="shared" si="46"/>
        <v>0</v>
      </c>
      <c r="BH186" s="355">
        <f t="shared" si="47"/>
        <v>0</v>
      </c>
      <c r="BI186" s="355">
        <f t="shared" si="48"/>
        <v>0</v>
      </c>
      <c r="BJ186" s="264" t="s">
        <v>82</v>
      </c>
      <c r="BK186" s="355">
        <f t="shared" si="49"/>
        <v>0</v>
      </c>
      <c r="BL186" s="264" t="s">
        <v>144</v>
      </c>
      <c r="BM186" s="354" t="s">
        <v>1098</v>
      </c>
    </row>
    <row r="187" spans="1:65" s="274" customFormat="1" ht="16.5" customHeight="1" x14ac:dyDescent="0.2">
      <c r="A187" s="271"/>
      <c r="B187" s="272"/>
      <c r="C187" s="404">
        <v>66</v>
      </c>
      <c r="D187" s="404" t="s">
        <v>139</v>
      </c>
      <c r="E187" s="344" t="s">
        <v>1099</v>
      </c>
      <c r="F187" s="345" t="s">
        <v>1100</v>
      </c>
      <c r="G187" s="346" t="s">
        <v>346</v>
      </c>
      <c r="H187" s="347">
        <v>2</v>
      </c>
      <c r="I187" s="131"/>
      <c r="J187" s="348">
        <f t="shared" si="40"/>
        <v>0</v>
      </c>
      <c r="K187" s="345" t="s">
        <v>3</v>
      </c>
      <c r="L187" s="272"/>
      <c r="M187" s="349" t="s">
        <v>3</v>
      </c>
      <c r="N187" s="350" t="s">
        <v>45</v>
      </c>
      <c r="O187" s="351"/>
      <c r="P187" s="352">
        <f t="shared" si="41"/>
        <v>0</v>
      </c>
      <c r="Q187" s="352">
        <v>0</v>
      </c>
      <c r="R187" s="352">
        <f t="shared" si="42"/>
        <v>0</v>
      </c>
      <c r="S187" s="352">
        <v>0</v>
      </c>
      <c r="T187" s="353">
        <f t="shared" si="43"/>
        <v>0</v>
      </c>
      <c r="U187" s="271"/>
      <c r="V187" s="271"/>
      <c r="W187" s="271"/>
      <c r="X187" s="271"/>
      <c r="Y187" s="271"/>
      <c r="Z187" s="271"/>
      <c r="AA187" s="271"/>
      <c r="AB187" s="271"/>
      <c r="AC187" s="271"/>
      <c r="AD187" s="271"/>
      <c r="AE187" s="271"/>
      <c r="AR187" s="354" t="s">
        <v>144</v>
      </c>
      <c r="AT187" s="354" t="s">
        <v>139</v>
      </c>
      <c r="AU187" s="354" t="s">
        <v>82</v>
      </c>
      <c r="AY187" s="264" t="s">
        <v>136</v>
      </c>
      <c r="BE187" s="355">
        <f t="shared" si="44"/>
        <v>0</v>
      </c>
      <c r="BF187" s="355">
        <f t="shared" si="45"/>
        <v>0</v>
      </c>
      <c r="BG187" s="355">
        <f t="shared" si="46"/>
        <v>0</v>
      </c>
      <c r="BH187" s="355">
        <f t="shared" si="47"/>
        <v>0</v>
      </c>
      <c r="BI187" s="355">
        <f t="shared" si="48"/>
        <v>0</v>
      </c>
      <c r="BJ187" s="264" t="s">
        <v>82</v>
      </c>
      <c r="BK187" s="355">
        <f t="shared" si="49"/>
        <v>0</v>
      </c>
      <c r="BL187" s="264" t="s">
        <v>144</v>
      </c>
      <c r="BM187" s="354" t="s">
        <v>1101</v>
      </c>
    </row>
    <row r="188" spans="1:65" s="274" customFormat="1" ht="16.5" customHeight="1" x14ac:dyDescent="0.2">
      <c r="A188" s="271"/>
      <c r="B188" s="272"/>
      <c r="C188" s="404">
        <v>67</v>
      </c>
      <c r="D188" s="404" t="s">
        <v>139</v>
      </c>
      <c r="E188" s="344" t="s">
        <v>1102</v>
      </c>
      <c r="F188" s="345" t="s">
        <v>1103</v>
      </c>
      <c r="G188" s="346" t="s">
        <v>346</v>
      </c>
      <c r="H188" s="347">
        <v>13</v>
      </c>
      <c r="I188" s="131"/>
      <c r="J188" s="348">
        <f t="shared" si="40"/>
        <v>0</v>
      </c>
      <c r="K188" s="345" t="s">
        <v>3</v>
      </c>
      <c r="L188" s="272"/>
      <c r="M188" s="349" t="s">
        <v>3</v>
      </c>
      <c r="N188" s="350" t="s">
        <v>45</v>
      </c>
      <c r="O188" s="351"/>
      <c r="P188" s="352">
        <f t="shared" si="41"/>
        <v>0</v>
      </c>
      <c r="Q188" s="352">
        <v>0</v>
      </c>
      <c r="R188" s="352">
        <f t="shared" si="42"/>
        <v>0</v>
      </c>
      <c r="S188" s="352">
        <v>0</v>
      </c>
      <c r="T188" s="353">
        <f t="shared" si="43"/>
        <v>0</v>
      </c>
      <c r="U188" s="271"/>
      <c r="V188" s="271"/>
      <c r="W188" s="271"/>
      <c r="X188" s="271"/>
      <c r="Y188" s="271"/>
      <c r="Z188" s="271"/>
      <c r="AA188" s="271"/>
      <c r="AB188" s="271"/>
      <c r="AC188" s="271"/>
      <c r="AD188" s="271"/>
      <c r="AE188" s="271"/>
      <c r="AR188" s="354" t="s">
        <v>144</v>
      </c>
      <c r="AT188" s="354" t="s">
        <v>139</v>
      </c>
      <c r="AU188" s="354" t="s">
        <v>82</v>
      </c>
      <c r="AY188" s="264" t="s">
        <v>136</v>
      </c>
      <c r="BE188" s="355">
        <f t="shared" si="44"/>
        <v>0</v>
      </c>
      <c r="BF188" s="355">
        <f t="shared" si="45"/>
        <v>0</v>
      </c>
      <c r="BG188" s="355">
        <f t="shared" si="46"/>
        <v>0</v>
      </c>
      <c r="BH188" s="355">
        <f t="shared" si="47"/>
        <v>0</v>
      </c>
      <c r="BI188" s="355">
        <f t="shared" si="48"/>
        <v>0</v>
      </c>
      <c r="BJ188" s="264" t="s">
        <v>82</v>
      </c>
      <c r="BK188" s="355">
        <f t="shared" si="49"/>
        <v>0</v>
      </c>
      <c r="BL188" s="264" t="s">
        <v>144</v>
      </c>
      <c r="BM188" s="354" t="s">
        <v>1104</v>
      </c>
    </row>
    <row r="189" spans="1:65" s="274" customFormat="1" ht="16.5" customHeight="1" x14ac:dyDescent="0.2">
      <c r="A189" s="271"/>
      <c r="B189" s="272"/>
      <c r="C189" s="404">
        <v>68</v>
      </c>
      <c r="D189" s="404" t="s">
        <v>139</v>
      </c>
      <c r="E189" s="344" t="s">
        <v>1105</v>
      </c>
      <c r="F189" s="345" t="s">
        <v>1106</v>
      </c>
      <c r="G189" s="346" t="s">
        <v>346</v>
      </c>
      <c r="H189" s="347">
        <v>9</v>
      </c>
      <c r="I189" s="131"/>
      <c r="J189" s="348">
        <f t="shared" si="40"/>
        <v>0</v>
      </c>
      <c r="K189" s="345" t="s">
        <v>3</v>
      </c>
      <c r="L189" s="272"/>
      <c r="M189" s="349" t="s">
        <v>3</v>
      </c>
      <c r="N189" s="350" t="s">
        <v>45</v>
      </c>
      <c r="O189" s="351"/>
      <c r="P189" s="352">
        <f t="shared" si="41"/>
        <v>0</v>
      </c>
      <c r="Q189" s="352">
        <v>0</v>
      </c>
      <c r="R189" s="352">
        <f t="shared" si="42"/>
        <v>0</v>
      </c>
      <c r="S189" s="352">
        <v>0</v>
      </c>
      <c r="T189" s="353">
        <f t="shared" si="43"/>
        <v>0</v>
      </c>
      <c r="U189" s="271"/>
      <c r="V189" s="271"/>
      <c r="W189" s="271"/>
      <c r="X189" s="271"/>
      <c r="Y189" s="271"/>
      <c r="Z189" s="271"/>
      <c r="AA189" s="271"/>
      <c r="AB189" s="271"/>
      <c r="AC189" s="271"/>
      <c r="AD189" s="271"/>
      <c r="AE189" s="271"/>
      <c r="AR189" s="354" t="s">
        <v>144</v>
      </c>
      <c r="AT189" s="354" t="s">
        <v>139</v>
      </c>
      <c r="AU189" s="354" t="s">
        <v>82</v>
      </c>
      <c r="AY189" s="264" t="s">
        <v>136</v>
      </c>
      <c r="BE189" s="355">
        <f t="shared" si="44"/>
        <v>0</v>
      </c>
      <c r="BF189" s="355">
        <f t="shared" si="45"/>
        <v>0</v>
      </c>
      <c r="BG189" s="355">
        <f t="shared" si="46"/>
        <v>0</v>
      </c>
      <c r="BH189" s="355">
        <f t="shared" si="47"/>
        <v>0</v>
      </c>
      <c r="BI189" s="355">
        <f t="shared" si="48"/>
        <v>0</v>
      </c>
      <c r="BJ189" s="264" t="s">
        <v>82</v>
      </c>
      <c r="BK189" s="355">
        <f t="shared" si="49"/>
        <v>0</v>
      </c>
      <c r="BL189" s="264" t="s">
        <v>144</v>
      </c>
      <c r="BM189" s="354" t="s">
        <v>1107</v>
      </c>
    </row>
    <row r="190" spans="1:65" s="274" customFormat="1" ht="16.5" customHeight="1" x14ac:dyDescent="0.2">
      <c r="A190" s="271"/>
      <c r="B190" s="272"/>
      <c r="C190" s="404">
        <v>69</v>
      </c>
      <c r="D190" s="404" t="s">
        <v>139</v>
      </c>
      <c r="E190" s="344" t="s">
        <v>1108</v>
      </c>
      <c r="F190" s="345" t="s">
        <v>1109</v>
      </c>
      <c r="G190" s="346" t="s">
        <v>346</v>
      </c>
      <c r="H190" s="347">
        <v>4</v>
      </c>
      <c r="I190" s="131"/>
      <c r="J190" s="348">
        <f t="shared" si="40"/>
        <v>0</v>
      </c>
      <c r="K190" s="345" t="s">
        <v>3</v>
      </c>
      <c r="L190" s="272"/>
      <c r="M190" s="349" t="s">
        <v>3</v>
      </c>
      <c r="N190" s="350" t="s">
        <v>45</v>
      </c>
      <c r="O190" s="351"/>
      <c r="P190" s="352">
        <f t="shared" si="41"/>
        <v>0</v>
      </c>
      <c r="Q190" s="352">
        <v>0</v>
      </c>
      <c r="R190" s="352">
        <f t="shared" si="42"/>
        <v>0</v>
      </c>
      <c r="S190" s="352">
        <v>0</v>
      </c>
      <c r="T190" s="353">
        <f t="shared" si="43"/>
        <v>0</v>
      </c>
      <c r="U190" s="271"/>
      <c r="V190" s="271"/>
      <c r="W190" s="271"/>
      <c r="X190" s="271"/>
      <c r="Y190" s="271"/>
      <c r="Z190" s="271"/>
      <c r="AA190" s="271"/>
      <c r="AB190" s="271"/>
      <c r="AC190" s="271"/>
      <c r="AD190" s="271"/>
      <c r="AE190" s="271"/>
      <c r="AR190" s="354" t="s">
        <v>144</v>
      </c>
      <c r="AT190" s="354" t="s">
        <v>139</v>
      </c>
      <c r="AU190" s="354" t="s">
        <v>82</v>
      </c>
      <c r="AY190" s="264" t="s">
        <v>136</v>
      </c>
      <c r="BE190" s="355">
        <f t="shared" si="44"/>
        <v>0</v>
      </c>
      <c r="BF190" s="355">
        <f t="shared" si="45"/>
        <v>0</v>
      </c>
      <c r="BG190" s="355">
        <f t="shared" si="46"/>
        <v>0</v>
      </c>
      <c r="BH190" s="355">
        <f t="shared" si="47"/>
        <v>0</v>
      </c>
      <c r="BI190" s="355">
        <f t="shared" si="48"/>
        <v>0</v>
      </c>
      <c r="BJ190" s="264" t="s">
        <v>82</v>
      </c>
      <c r="BK190" s="355">
        <f t="shared" si="49"/>
        <v>0</v>
      </c>
      <c r="BL190" s="264" t="s">
        <v>144</v>
      </c>
      <c r="BM190" s="354" t="s">
        <v>1110</v>
      </c>
    </row>
    <row r="191" spans="1:65" s="274" customFormat="1" ht="16.5" customHeight="1" x14ac:dyDescent="0.2">
      <c r="A191" s="271"/>
      <c r="B191" s="272"/>
      <c r="C191" s="404">
        <v>70</v>
      </c>
      <c r="D191" s="404" t="s">
        <v>139</v>
      </c>
      <c r="E191" s="344" t="s">
        <v>1111</v>
      </c>
      <c r="F191" s="345" t="s">
        <v>1112</v>
      </c>
      <c r="G191" s="346" t="s">
        <v>346</v>
      </c>
      <c r="H191" s="347">
        <v>1</v>
      </c>
      <c r="I191" s="131"/>
      <c r="J191" s="348">
        <f t="shared" si="40"/>
        <v>0</v>
      </c>
      <c r="K191" s="345" t="s">
        <v>3</v>
      </c>
      <c r="L191" s="272"/>
      <c r="M191" s="349" t="s">
        <v>3</v>
      </c>
      <c r="N191" s="350" t="s">
        <v>45</v>
      </c>
      <c r="O191" s="351"/>
      <c r="P191" s="352">
        <f t="shared" si="41"/>
        <v>0</v>
      </c>
      <c r="Q191" s="352">
        <v>0</v>
      </c>
      <c r="R191" s="352">
        <f t="shared" si="42"/>
        <v>0</v>
      </c>
      <c r="S191" s="352">
        <v>0</v>
      </c>
      <c r="T191" s="353">
        <f t="shared" si="43"/>
        <v>0</v>
      </c>
      <c r="U191" s="271"/>
      <c r="V191" s="271"/>
      <c r="W191" s="271"/>
      <c r="X191" s="271"/>
      <c r="Y191" s="271"/>
      <c r="Z191" s="271"/>
      <c r="AA191" s="271"/>
      <c r="AB191" s="271"/>
      <c r="AC191" s="271"/>
      <c r="AD191" s="271"/>
      <c r="AE191" s="271"/>
      <c r="AR191" s="354" t="s">
        <v>144</v>
      </c>
      <c r="AT191" s="354" t="s">
        <v>139</v>
      </c>
      <c r="AU191" s="354" t="s">
        <v>82</v>
      </c>
      <c r="AY191" s="264" t="s">
        <v>136</v>
      </c>
      <c r="BE191" s="355">
        <f t="shared" si="44"/>
        <v>0</v>
      </c>
      <c r="BF191" s="355">
        <f t="shared" si="45"/>
        <v>0</v>
      </c>
      <c r="BG191" s="355">
        <f t="shared" si="46"/>
        <v>0</v>
      </c>
      <c r="BH191" s="355">
        <f t="shared" si="47"/>
        <v>0</v>
      </c>
      <c r="BI191" s="355">
        <f t="shared" si="48"/>
        <v>0</v>
      </c>
      <c r="BJ191" s="264" t="s">
        <v>82</v>
      </c>
      <c r="BK191" s="355">
        <f t="shared" si="49"/>
        <v>0</v>
      </c>
      <c r="BL191" s="264" t="s">
        <v>144</v>
      </c>
      <c r="BM191" s="354" t="s">
        <v>1113</v>
      </c>
    </row>
    <row r="192" spans="1:65" s="274" customFormat="1" ht="16.5" customHeight="1" x14ac:dyDescent="0.2">
      <c r="A192" s="271"/>
      <c r="B192" s="272"/>
      <c r="C192" s="404">
        <v>71</v>
      </c>
      <c r="D192" s="404" t="s">
        <v>139</v>
      </c>
      <c r="E192" s="344" t="s">
        <v>1114</v>
      </c>
      <c r="F192" s="345" t="s">
        <v>1115</v>
      </c>
      <c r="G192" s="346" t="s">
        <v>346</v>
      </c>
      <c r="H192" s="347">
        <v>1</v>
      </c>
      <c r="I192" s="131"/>
      <c r="J192" s="348">
        <f t="shared" si="40"/>
        <v>0</v>
      </c>
      <c r="K192" s="345" t="s">
        <v>3</v>
      </c>
      <c r="L192" s="272"/>
      <c r="M192" s="349" t="s">
        <v>3</v>
      </c>
      <c r="N192" s="350" t="s">
        <v>45</v>
      </c>
      <c r="O192" s="351"/>
      <c r="P192" s="352">
        <f t="shared" si="41"/>
        <v>0</v>
      </c>
      <c r="Q192" s="352">
        <v>0</v>
      </c>
      <c r="R192" s="352">
        <f t="shared" si="42"/>
        <v>0</v>
      </c>
      <c r="S192" s="352">
        <v>0</v>
      </c>
      <c r="T192" s="353">
        <f t="shared" si="43"/>
        <v>0</v>
      </c>
      <c r="U192" s="271"/>
      <c r="V192" s="271"/>
      <c r="W192" s="271"/>
      <c r="X192" s="271"/>
      <c r="Y192" s="271"/>
      <c r="Z192" s="271"/>
      <c r="AA192" s="271"/>
      <c r="AB192" s="271"/>
      <c r="AC192" s="271"/>
      <c r="AD192" s="271"/>
      <c r="AE192" s="271"/>
      <c r="AR192" s="354" t="s">
        <v>144</v>
      </c>
      <c r="AT192" s="354" t="s">
        <v>139</v>
      </c>
      <c r="AU192" s="354" t="s">
        <v>82</v>
      </c>
      <c r="AY192" s="264" t="s">
        <v>136</v>
      </c>
      <c r="BE192" s="355">
        <f t="shared" si="44"/>
        <v>0</v>
      </c>
      <c r="BF192" s="355">
        <f t="shared" si="45"/>
        <v>0</v>
      </c>
      <c r="BG192" s="355">
        <f t="shared" si="46"/>
        <v>0</v>
      </c>
      <c r="BH192" s="355">
        <f t="shared" si="47"/>
        <v>0</v>
      </c>
      <c r="BI192" s="355">
        <f t="shared" si="48"/>
        <v>0</v>
      </c>
      <c r="BJ192" s="264" t="s">
        <v>82</v>
      </c>
      <c r="BK192" s="355">
        <f t="shared" si="49"/>
        <v>0</v>
      </c>
      <c r="BL192" s="264" t="s">
        <v>144</v>
      </c>
      <c r="BM192" s="354" t="s">
        <v>1116</v>
      </c>
    </row>
    <row r="193" spans="1:65" s="274" customFormat="1" ht="16.5" customHeight="1" x14ac:dyDescent="0.2">
      <c r="A193" s="271"/>
      <c r="B193" s="272"/>
      <c r="C193" s="404">
        <v>72</v>
      </c>
      <c r="D193" s="404" t="s">
        <v>139</v>
      </c>
      <c r="E193" s="344" t="s">
        <v>1117</v>
      </c>
      <c r="F193" s="345" t="s">
        <v>1118</v>
      </c>
      <c r="G193" s="346" t="s">
        <v>346</v>
      </c>
      <c r="H193" s="347">
        <v>2</v>
      </c>
      <c r="I193" s="131"/>
      <c r="J193" s="348">
        <f t="shared" si="40"/>
        <v>0</v>
      </c>
      <c r="K193" s="345" t="s">
        <v>3</v>
      </c>
      <c r="L193" s="272"/>
      <c r="M193" s="349" t="s">
        <v>3</v>
      </c>
      <c r="N193" s="350" t="s">
        <v>45</v>
      </c>
      <c r="O193" s="351"/>
      <c r="P193" s="352">
        <f t="shared" si="41"/>
        <v>0</v>
      </c>
      <c r="Q193" s="352">
        <v>0</v>
      </c>
      <c r="R193" s="352">
        <f t="shared" si="42"/>
        <v>0</v>
      </c>
      <c r="S193" s="352">
        <v>0</v>
      </c>
      <c r="T193" s="353">
        <f t="shared" si="43"/>
        <v>0</v>
      </c>
      <c r="U193" s="271"/>
      <c r="V193" s="271"/>
      <c r="W193" s="271"/>
      <c r="X193" s="271"/>
      <c r="Y193" s="271"/>
      <c r="Z193" s="271"/>
      <c r="AA193" s="271"/>
      <c r="AB193" s="271"/>
      <c r="AC193" s="271"/>
      <c r="AD193" s="271"/>
      <c r="AE193" s="271"/>
      <c r="AR193" s="354" t="s">
        <v>144</v>
      </c>
      <c r="AT193" s="354" t="s">
        <v>139</v>
      </c>
      <c r="AU193" s="354" t="s">
        <v>82</v>
      </c>
      <c r="AY193" s="264" t="s">
        <v>136</v>
      </c>
      <c r="BE193" s="355">
        <f t="shared" si="44"/>
        <v>0</v>
      </c>
      <c r="BF193" s="355">
        <f t="shared" si="45"/>
        <v>0</v>
      </c>
      <c r="BG193" s="355">
        <f t="shared" si="46"/>
        <v>0</v>
      </c>
      <c r="BH193" s="355">
        <f t="shared" si="47"/>
        <v>0</v>
      </c>
      <c r="BI193" s="355">
        <f t="shared" si="48"/>
        <v>0</v>
      </c>
      <c r="BJ193" s="264" t="s">
        <v>82</v>
      </c>
      <c r="BK193" s="355">
        <f t="shared" si="49"/>
        <v>0</v>
      </c>
      <c r="BL193" s="264" t="s">
        <v>144</v>
      </c>
      <c r="BM193" s="354" t="s">
        <v>1119</v>
      </c>
    </row>
    <row r="194" spans="1:65" s="274" customFormat="1" ht="16.5" customHeight="1" x14ac:dyDescent="0.2">
      <c r="A194" s="271"/>
      <c r="B194" s="272"/>
      <c r="C194" s="404">
        <v>73</v>
      </c>
      <c r="D194" s="404" t="s">
        <v>139</v>
      </c>
      <c r="E194" s="344" t="s">
        <v>1120</v>
      </c>
      <c r="F194" s="345" t="s">
        <v>1121</v>
      </c>
      <c r="G194" s="346" t="s">
        <v>1025</v>
      </c>
      <c r="H194" s="347">
        <v>1</v>
      </c>
      <c r="I194" s="131"/>
      <c r="J194" s="348">
        <f t="shared" si="40"/>
        <v>0</v>
      </c>
      <c r="K194" s="345" t="s">
        <v>3</v>
      </c>
      <c r="L194" s="272"/>
      <c r="M194" s="349" t="s">
        <v>3</v>
      </c>
      <c r="N194" s="350" t="s">
        <v>45</v>
      </c>
      <c r="O194" s="351"/>
      <c r="P194" s="352">
        <f t="shared" si="41"/>
        <v>0</v>
      </c>
      <c r="Q194" s="352">
        <v>0</v>
      </c>
      <c r="R194" s="352">
        <f t="shared" si="42"/>
        <v>0</v>
      </c>
      <c r="S194" s="352">
        <v>0</v>
      </c>
      <c r="T194" s="353">
        <f t="shared" si="43"/>
        <v>0</v>
      </c>
      <c r="U194" s="271"/>
      <c r="V194" s="271"/>
      <c r="W194" s="271"/>
      <c r="X194" s="271"/>
      <c r="Y194" s="271"/>
      <c r="Z194" s="271"/>
      <c r="AA194" s="271"/>
      <c r="AB194" s="271"/>
      <c r="AC194" s="271"/>
      <c r="AD194" s="271"/>
      <c r="AE194" s="271"/>
      <c r="AR194" s="354" t="s">
        <v>144</v>
      </c>
      <c r="AT194" s="354" t="s">
        <v>139</v>
      </c>
      <c r="AU194" s="354" t="s">
        <v>82</v>
      </c>
      <c r="AY194" s="264" t="s">
        <v>136</v>
      </c>
      <c r="BE194" s="355">
        <f t="shared" si="44"/>
        <v>0</v>
      </c>
      <c r="BF194" s="355">
        <f t="shared" si="45"/>
        <v>0</v>
      </c>
      <c r="BG194" s="355">
        <f t="shared" si="46"/>
        <v>0</v>
      </c>
      <c r="BH194" s="355">
        <f t="shared" si="47"/>
        <v>0</v>
      </c>
      <c r="BI194" s="355">
        <f t="shared" si="48"/>
        <v>0</v>
      </c>
      <c r="BJ194" s="264" t="s">
        <v>82</v>
      </c>
      <c r="BK194" s="355">
        <f t="shared" si="49"/>
        <v>0</v>
      </c>
      <c r="BL194" s="264" t="s">
        <v>144</v>
      </c>
      <c r="BM194" s="354" t="s">
        <v>1122</v>
      </c>
    </row>
    <row r="195" spans="1:65" s="274" customFormat="1" ht="16.5" customHeight="1" x14ac:dyDescent="0.2">
      <c r="A195" s="271"/>
      <c r="B195" s="272"/>
      <c r="C195" s="404">
        <v>74</v>
      </c>
      <c r="D195" s="404" t="s">
        <v>139</v>
      </c>
      <c r="E195" s="344" t="s">
        <v>1123</v>
      </c>
      <c r="F195" s="345" t="s">
        <v>1124</v>
      </c>
      <c r="G195" s="346" t="s">
        <v>1025</v>
      </c>
      <c r="H195" s="347">
        <v>1</v>
      </c>
      <c r="I195" s="131"/>
      <c r="J195" s="348">
        <f t="shared" si="40"/>
        <v>0</v>
      </c>
      <c r="K195" s="345" t="s">
        <v>3</v>
      </c>
      <c r="L195" s="272"/>
      <c r="M195" s="349" t="s">
        <v>3</v>
      </c>
      <c r="N195" s="350" t="s">
        <v>45</v>
      </c>
      <c r="O195" s="351"/>
      <c r="P195" s="352">
        <f t="shared" si="41"/>
        <v>0</v>
      </c>
      <c r="Q195" s="352">
        <v>0</v>
      </c>
      <c r="R195" s="352">
        <f t="shared" si="42"/>
        <v>0</v>
      </c>
      <c r="S195" s="352">
        <v>0</v>
      </c>
      <c r="T195" s="353">
        <f t="shared" si="43"/>
        <v>0</v>
      </c>
      <c r="U195" s="271"/>
      <c r="V195" s="271"/>
      <c r="W195" s="271"/>
      <c r="X195" s="271"/>
      <c r="Y195" s="271"/>
      <c r="Z195" s="271"/>
      <c r="AA195" s="271"/>
      <c r="AB195" s="271"/>
      <c r="AC195" s="271"/>
      <c r="AD195" s="271"/>
      <c r="AE195" s="271"/>
      <c r="AR195" s="354" t="s">
        <v>144</v>
      </c>
      <c r="AT195" s="354" t="s">
        <v>139</v>
      </c>
      <c r="AU195" s="354" t="s">
        <v>82</v>
      </c>
      <c r="AY195" s="264" t="s">
        <v>136</v>
      </c>
      <c r="BE195" s="355">
        <f t="shared" si="44"/>
        <v>0</v>
      </c>
      <c r="BF195" s="355">
        <f t="shared" si="45"/>
        <v>0</v>
      </c>
      <c r="BG195" s="355">
        <f t="shared" si="46"/>
        <v>0</v>
      </c>
      <c r="BH195" s="355">
        <f t="shared" si="47"/>
        <v>0</v>
      </c>
      <c r="BI195" s="355">
        <f t="shared" si="48"/>
        <v>0</v>
      </c>
      <c r="BJ195" s="264" t="s">
        <v>82</v>
      </c>
      <c r="BK195" s="355">
        <f t="shared" si="49"/>
        <v>0</v>
      </c>
      <c r="BL195" s="264" t="s">
        <v>144</v>
      </c>
      <c r="BM195" s="354" t="s">
        <v>1125</v>
      </c>
    </row>
    <row r="196" spans="1:65" s="274" customFormat="1" ht="16.5" customHeight="1" x14ac:dyDescent="0.2">
      <c r="A196" s="271"/>
      <c r="B196" s="272"/>
      <c r="C196" s="404">
        <v>75</v>
      </c>
      <c r="D196" s="404" t="s">
        <v>139</v>
      </c>
      <c r="E196" s="344" t="s">
        <v>1126</v>
      </c>
      <c r="F196" s="345" t="s">
        <v>1127</v>
      </c>
      <c r="G196" s="346" t="s">
        <v>1025</v>
      </c>
      <c r="H196" s="347">
        <v>1</v>
      </c>
      <c r="I196" s="131"/>
      <c r="J196" s="348">
        <f t="shared" si="40"/>
        <v>0</v>
      </c>
      <c r="K196" s="345" t="s">
        <v>3</v>
      </c>
      <c r="L196" s="272"/>
      <c r="M196" s="349" t="s">
        <v>3</v>
      </c>
      <c r="N196" s="350" t="s">
        <v>45</v>
      </c>
      <c r="O196" s="351"/>
      <c r="P196" s="352">
        <f t="shared" si="41"/>
        <v>0</v>
      </c>
      <c r="Q196" s="352">
        <v>0</v>
      </c>
      <c r="R196" s="352">
        <f t="shared" si="42"/>
        <v>0</v>
      </c>
      <c r="S196" s="352">
        <v>0</v>
      </c>
      <c r="T196" s="353">
        <f t="shared" si="43"/>
        <v>0</v>
      </c>
      <c r="U196" s="271"/>
      <c r="V196" s="271"/>
      <c r="W196" s="271"/>
      <c r="X196" s="271"/>
      <c r="Y196" s="271"/>
      <c r="Z196" s="271"/>
      <c r="AA196" s="271"/>
      <c r="AB196" s="271"/>
      <c r="AC196" s="271"/>
      <c r="AD196" s="271"/>
      <c r="AE196" s="271"/>
      <c r="AR196" s="354" t="s">
        <v>144</v>
      </c>
      <c r="AT196" s="354" t="s">
        <v>139</v>
      </c>
      <c r="AU196" s="354" t="s">
        <v>82</v>
      </c>
      <c r="AY196" s="264" t="s">
        <v>136</v>
      </c>
      <c r="BE196" s="355">
        <f t="shared" si="44"/>
        <v>0</v>
      </c>
      <c r="BF196" s="355">
        <f t="shared" si="45"/>
        <v>0</v>
      </c>
      <c r="BG196" s="355">
        <f t="shared" si="46"/>
        <v>0</v>
      </c>
      <c r="BH196" s="355">
        <f t="shared" si="47"/>
        <v>0</v>
      </c>
      <c r="BI196" s="355">
        <f t="shared" si="48"/>
        <v>0</v>
      </c>
      <c r="BJ196" s="264" t="s">
        <v>82</v>
      </c>
      <c r="BK196" s="355">
        <f t="shared" si="49"/>
        <v>0</v>
      </c>
      <c r="BL196" s="264" t="s">
        <v>144</v>
      </c>
      <c r="BM196" s="354" t="s">
        <v>1128</v>
      </c>
    </row>
    <row r="197" spans="1:65" s="274" customFormat="1" ht="16.5" customHeight="1" x14ac:dyDescent="0.2">
      <c r="A197" s="271"/>
      <c r="B197" s="272"/>
      <c r="C197" s="404">
        <v>76</v>
      </c>
      <c r="D197" s="404" t="s">
        <v>139</v>
      </c>
      <c r="E197" s="344" t="s">
        <v>1129</v>
      </c>
      <c r="F197" s="345" t="s">
        <v>1130</v>
      </c>
      <c r="G197" s="346" t="s">
        <v>1025</v>
      </c>
      <c r="H197" s="347">
        <v>1</v>
      </c>
      <c r="I197" s="131"/>
      <c r="J197" s="348">
        <f t="shared" si="40"/>
        <v>0</v>
      </c>
      <c r="K197" s="345" t="s">
        <v>3</v>
      </c>
      <c r="L197" s="272"/>
      <c r="M197" s="349" t="s">
        <v>3</v>
      </c>
      <c r="N197" s="350" t="s">
        <v>45</v>
      </c>
      <c r="O197" s="351"/>
      <c r="P197" s="352">
        <f t="shared" si="41"/>
        <v>0</v>
      </c>
      <c r="Q197" s="352">
        <v>0</v>
      </c>
      <c r="R197" s="352">
        <f t="shared" si="42"/>
        <v>0</v>
      </c>
      <c r="S197" s="352">
        <v>0</v>
      </c>
      <c r="T197" s="353">
        <f t="shared" si="43"/>
        <v>0</v>
      </c>
      <c r="U197" s="271"/>
      <c r="V197" s="271"/>
      <c r="W197" s="271"/>
      <c r="X197" s="271"/>
      <c r="Y197" s="271"/>
      <c r="Z197" s="271"/>
      <c r="AA197" s="271"/>
      <c r="AB197" s="271"/>
      <c r="AC197" s="271"/>
      <c r="AD197" s="271"/>
      <c r="AE197" s="271"/>
      <c r="AR197" s="354" t="s">
        <v>144</v>
      </c>
      <c r="AT197" s="354" t="s">
        <v>139</v>
      </c>
      <c r="AU197" s="354" t="s">
        <v>82</v>
      </c>
      <c r="AY197" s="264" t="s">
        <v>136</v>
      </c>
      <c r="BE197" s="355">
        <f t="shared" si="44"/>
        <v>0</v>
      </c>
      <c r="BF197" s="355">
        <f t="shared" si="45"/>
        <v>0</v>
      </c>
      <c r="BG197" s="355">
        <f t="shared" si="46"/>
        <v>0</v>
      </c>
      <c r="BH197" s="355">
        <f t="shared" si="47"/>
        <v>0</v>
      </c>
      <c r="BI197" s="355">
        <f t="shared" si="48"/>
        <v>0</v>
      </c>
      <c r="BJ197" s="264" t="s">
        <v>82</v>
      </c>
      <c r="BK197" s="355">
        <f t="shared" si="49"/>
        <v>0</v>
      </c>
      <c r="BL197" s="264" t="s">
        <v>144</v>
      </c>
      <c r="BM197" s="354" t="s">
        <v>1131</v>
      </c>
    </row>
    <row r="198" spans="1:65" s="274" customFormat="1" ht="16.5" customHeight="1" x14ac:dyDescent="0.2">
      <c r="A198" s="271"/>
      <c r="B198" s="272"/>
      <c r="C198" s="404">
        <v>77</v>
      </c>
      <c r="D198" s="404" t="s">
        <v>139</v>
      </c>
      <c r="E198" s="344" t="s">
        <v>1132</v>
      </c>
      <c r="F198" s="345" t="s">
        <v>1133</v>
      </c>
      <c r="G198" s="346" t="s">
        <v>1025</v>
      </c>
      <c r="H198" s="347">
        <v>1</v>
      </c>
      <c r="I198" s="131"/>
      <c r="J198" s="348">
        <f t="shared" si="40"/>
        <v>0</v>
      </c>
      <c r="K198" s="345" t="s">
        <v>3</v>
      </c>
      <c r="L198" s="272"/>
      <c r="M198" s="349" t="s">
        <v>3</v>
      </c>
      <c r="N198" s="350" t="s">
        <v>45</v>
      </c>
      <c r="O198" s="351"/>
      <c r="P198" s="352">
        <f t="shared" si="41"/>
        <v>0</v>
      </c>
      <c r="Q198" s="352">
        <v>0</v>
      </c>
      <c r="R198" s="352">
        <f t="shared" si="42"/>
        <v>0</v>
      </c>
      <c r="S198" s="352">
        <v>0</v>
      </c>
      <c r="T198" s="353">
        <f t="shared" si="43"/>
        <v>0</v>
      </c>
      <c r="U198" s="271"/>
      <c r="V198" s="271"/>
      <c r="W198" s="271"/>
      <c r="X198" s="271"/>
      <c r="Y198" s="271"/>
      <c r="Z198" s="271"/>
      <c r="AA198" s="271"/>
      <c r="AB198" s="271"/>
      <c r="AC198" s="271"/>
      <c r="AD198" s="271"/>
      <c r="AE198" s="271"/>
      <c r="AR198" s="354" t="s">
        <v>144</v>
      </c>
      <c r="AT198" s="354" t="s">
        <v>139</v>
      </c>
      <c r="AU198" s="354" t="s">
        <v>82</v>
      </c>
      <c r="AY198" s="264" t="s">
        <v>136</v>
      </c>
      <c r="BE198" s="355">
        <f t="shared" si="44"/>
        <v>0</v>
      </c>
      <c r="BF198" s="355">
        <f t="shared" si="45"/>
        <v>0</v>
      </c>
      <c r="BG198" s="355">
        <f t="shared" si="46"/>
        <v>0</v>
      </c>
      <c r="BH198" s="355">
        <f t="shared" si="47"/>
        <v>0</v>
      </c>
      <c r="BI198" s="355">
        <f t="shared" si="48"/>
        <v>0</v>
      </c>
      <c r="BJ198" s="264" t="s">
        <v>82</v>
      </c>
      <c r="BK198" s="355">
        <f t="shared" si="49"/>
        <v>0</v>
      </c>
      <c r="BL198" s="264" t="s">
        <v>144</v>
      </c>
      <c r="BM198" s="354" t="s">
        <v>1134</v>
      </c>
    </row>
    <row r="199" spans="1:65" s="274" customFormat="1" ht="16.5" customHeight="1" x14ac:dyDescent="0.2">
      <c r="A199" s="271"/>
      <c r="B199" s="272"/>
      <c r="C199" s="404">
        <v>78</v>
      </c>
      <c r="D199" s="404" t="s">
        <v>139</v>
      </c>
      <c r="E199" s="344" t="s">
        <v>1135</v>
      </c>
      <c r="F199" s="345" t="s">
        <v>1136</v>
      </c>
      <c r="G199" s="346" t="s">
        <v>1025</v>
      </c>
      <c r="H199" s="347">
        <v>1</v>
      </c>
      <c r="I199" s="131"/>
      <c r="J199" s="348">
        <f t="shared" si="40"/>
        <v>0</v>
      </c>
      <c r="K199" s="345" t="s">
        <v>3</v>
      </c>
      <c r="L199" s="272"/>
      <c r="M199" s="349" t="s">
        <v>3</v>
      </c>
      <c r="N199" s="350" t="s">
        <v>45</v>
      </c>
      <c r="O199" s="351"/>
      <c r="P199" s="352">
        <f t="shared" si="41"/>
        <v>0</v>
      </c>
      <c r="Q199" s="352">
        <v>0</v>
      </c>
      <c r="R199" s="352">
        <f t="shared" si="42"/>
        <v>0</v>
      </c>
      <c r="S199" s="352">
        <v>0</v>
      </c>
      <c r="T199" s="353">
        <f t="shared" si="43"/>
        <v>0</v>
      </c>
      <c r="U199" s="271"/>
      <c r="V199" s="271"/>
      <c r="W199" s="271"/>
      <c r="X199" s="271"/>
      <c r="Y199" s="271"/>
      <c r="Z199" s="271"/>
      <c r="AA199" s="271"/>
      <c r="AB199" s="271"/>
      <c r="AC199" s="271"/>
      <c r="AD199" s="271"/>
      <c r="AE199" s="271"/>
      <c r="AR199" s="354" t="s">
        <v>144</v>
      </c>
      <c r="AT199" s="354" t="s">
        <v>139</v>
      </c>
      <c r="AU199" s="354" t="s">
        <v>82</v>
      </c>
      <c r="AY199" s="264" t="s">
        <v>136</v>
      </c>
      <c r="BE199" s="355">
        <f t="shared" si="44"/>
        <v>0</v>
      </c>
      <c r="BF199" s="355">
        <f t="shared" si="45"/>
        <v>0</v>
      </c>
      <c r="BG199" s="355">
        <f t="shared" si="46"/>
        <v>0</v>
      </c>
      <c r="BH199" s="355">
        <f t="shared" si="47"/>
        <v>0</v>
      </c>
      <c r="BI199" s="355">
        <f t="shared" si="48"/>
        <v>0</v>
      </c>
      <c r="BJ199" s="264" t="s">
        <v>82</v>
      </c>
      <c r="BK199" s="355">
        <f t="shared" si="49"/>
        <v>0</v>
      </c>
      <c r="BL199" s="264" t="s">
        <v>144</v>
      </c>
      <c r="BM199" s="354" t="s">
        <v>1137</v>
      </c>
    </row>
    <row r="200" spans="1:65" s="274" customFormat="1" ht="16.5" customHeight="1" x14ac:dyDescent="0.2">
      <c r="A200" s="271"/>
      <c r="B200" s="272"/>
      <c r="C200" s="404">
        <v>79</v>
      </c>
      <c r="D200" s="404" t="s">
        <v>139</v>
      </c>
      <c r="E200" s="344" t="s">
        <v>1138</v>
      </c>
      <c r="F200" s="345" t="s">
        <v>1139</v>
      </c>
      <c r="G200" s="346" t="s">
        <v>346</v>
      </c>
      <c r="H200" s="347">
        <v>1</v>
      </c>
      <c r="I200" s="131"/>
      <c r="J200" s="348">
        <f t="shared" si="40"/>
        <v>0</v>
      </c>
      <c r="K200" s="345" t="s">
        <v>3</v>
      </c>
      <c r="L200" s="272"/>
      <c r="M200" s="349" t="s">
        <v>3</v>
      </c>
      <c r="N200" s="350" t="s">
        <v>45</v>
      </c>
      <c r="O200" s="351"/>
      <c r="P200" s="352">
        <f t="shared" si="41"/>
        <v>0</v>
      </c>
      <c r="Q200" s="352">
        <v>0</v>
      </c>
      <c r="R200" s="352">
        <f t="shared" si="42"/>
        <v>0</v>
      </c>
      <c r="S200" s="352">
        <v>0</v>
      </c>
      <c r="T200" s="353">
        <f t="shared" si="43"/>
        <v>0</v>
      </c>
      <c r="U200" s="271"/>
      <c r="V200" s="271"/>
      <c r="W200" s="271"/>
      <c r="X200" s="271"/>
      <c r="Y200" s="271"/>
      <c r="Z200" s="271"/>
      <c r="AA200" s="271"/>
      <c r="AB200" s="271"/>
      <c r="AC200" s="271"/>
      <c r="AD200" s="271"/>
      <c r="AE200" s="271"/>
      <c r="AR200" s="354" t="s">
        <v>144</v>
      </c>
      <c r="AT200" s="354" t="s">
        <v>139</v>
      </c>
      <c r="AU200" s="354" t="s">
        <v>82</v>
      </c>
      <c r="AY200" s="264" t="s">
        <v>136</v>
      </c>
      <c r="BE200" s="355">
        <f t="shared" si="44"/>
        <v>0</v>
      </c>
      <c r="BF200" s="355">
        <f t="shared" si="45"/>
        <v>0</v>
      </c>
      <c r="BG200" s="355">
        <f t="shared" si="46"/>
        <v>0</v>
      </c>
      <c r="BH200" s="355">
        <f t="shared" si="47"/>
        <v>0</v>
      </c>
      <c r="BI200" s="355">
        <f t="shared" si="48"/>
        <v>0</v>
      </c>
      <c r="BJ200" s="264" t="s">
        <v>82</v>
      </c>
      <c r="BK200" s="355">
        <f t="shared" si="49"/>
        <v>0</v>
      </c>
      <c r="BL200" s="264" t="s">
        <v>144</v>
      </c>
      <c r="BM200" s="354" t="s">
        <v>1140</v>
      </c>
    </row>
    <row r="201" spans="1:65" s="274" customFormat="1" ht="16.5" customHeight="1" x14ac:dyDescent="0.2">
      <c r="A201" s="271"/>
      <c r="B201" s="272"/>
      <c r="C201" s="404">
        <v>80</v>
      </c>
      <c r="D201" s="404" t="s">
        <v>139</v>
      </c>
      <c r="E201" s="344" t="s">
        <v>1141</v>
      </c>
      <c r="F201" s="345" t="s">
        <v>1142</v>
      </c>
      <c r="G201" s="346" t="s">
        <v>307</v>
      </c>
      <c r="H201" s="347">
        <v>8</v>
      </c>
      <c r="I201" s="131"/>
      <c r="J201" s="348">
        <f t="shared" si="40"/>
        <v>0</v>
      </c>
      <c r="K201" s="345" t="s">
        <v>3</v>
      </c>
      <c r="L201" s="272"/>
      <c r="M201" s="349" t="s">
        <v>3</v>
      </c>
      <c r="N201" s="350" t="s">
        <v>45</v>
      </c>
      <c r="O201" s="351"/>
      <c r="P201" s="352">
        <f t="shared" si="41"/>
        <v>0</v>
      </c>
      <c r="Q201" s="352">
        <v>0</v>
      </c>
      <c r="R201" s="352">
        <f t="shared" si="42"/>
        <v>0</v>
      </c>
      <c r="S201" s="352">
        <v>0</v>
      </c>
      <c r="T201" s="353">
        <f t="shared" si="43"/>
        <v>0</v>
      </c>
      <c r="U201" s="271"/>
      <c r="V201" s="271"/>
      <c r="W201" s="271"/>
      <c r="X201" s="271"/>
      <c r="Y201" s="271"/>
      <c r="Z201" s="271"/>
      <c r="AA201" s="271"/>
      <c r="AB201" s="271"/>
      <c r="AC201" s="271"/>
      <c r="AD201" s="271"/>
      <c r="AE201" s="271"/>
      <c r="AR201" s="354" t="s">
        <v>144</v>
      </c>
      <c r="AT201" s="354" t="s">
        <v>139</v>
      </c>
      <c r="AU201" s="354" t="s">
        <v>82</v>
      </c>
      <c r="AY201" s="264" t="s">
        <v>136</v>
      </c>
      <c r="BE201" s="355">
        <f t="shared" si="44"/>
        <v>0</v>
      </c>
      <c r="BF201" s="355">
        <f t="shared" si="45"/>
        <v>0</v>
      </c>
      <c r="BG201" s="355">
        <f t="shared" si="46"/>
        <v>0</v>
      </c>
      <c r="BH201" s="355">
        <f t="shared" si="47"/>
        <v>0</v>
      </c>
      <c r="BI201" s="355">
        <f t="shared" si="48"/>
        <v>0</v>
      </c>
      <c r="BJ201" s="264" t="s">
        <v>82</v>
      </c>
      <c r="BK201" s="355">
        <f t="shared" si="49"/>
        <v>0</v>
      </c>
      <c r="BL201" s="264" t="s">
        <v>144</v>
      </c>
      <c r="BM201" s="354" t="s">
        <v>1143</v>
      </c>
    </row>
    <row r="202" spans="1:65" s="274" customFormat="1" ht="16.5" customHeight="1" x14ac:dyDescent="0.2">
      <c r="A202" s="271"/>
      <c r="B202" s="272"/>
      <c r="C202" s="404">
        <v>81</v>
      </c>
      <c r="D202" s="404" t="s">
        <v>139</v>
      </c>
      <c r="E202" s="344" t="s">
        <v>1144</v>
      </c>
      <c r="F202" s="345" t="s">
        <v>1145</v>
      </c>
      <c r="G202" s="346" t="s">
        <v>1025</v>
      </c>
      <c r="H202" s="347">
        <v>1</v>
      </c>
      <c r="I202" s="131"/>
      <c r="J202" s="348">
        <f t="shared" si="40"/>
        <v>0</v>
      </c>
      <c r="K202" s="345" t="s">
        <v>3</v>
      </c>
      <c r="L202" s="272"/>
      <c r="M202" s="349" t="s">
        <v>3</v>
      </c>
      <c r="N202" s="350" t="s">
        <v>45</v>
      </c>
      <c r="O202" s="351"/>
      <c r="P202" s="352">
        <f t="shared" si="41"/>
        <v>0</v>
      </c>
      <c r="Q202" s="352">
        <v>0</v>
      </c>
      <c r="R202" s="352">
        <f t="shared" si="42"/>
        <v>0</v>
      </c>
      <c r="S202" s="352">
        <v>0</v>
      </c>
      <c r="T202" s="353">
        <f t="shared" si="43"/>
        <v>0</v>
      </c>
      <c r="U202" s="271"/>
      <c r="V202" s="271"/>
      <c r="W202" s="271"/>
      <c r="X202" s="271"/>
      <c r="Y202" s="271"/>
      <c r="Z202" s="271"/>
      <c r="AA202" s="271"/>
      <c r="AB202" s="271"/>
      <c r="AC202" s="271"/>
      <c r="AD202" s="271"/>
      <c r="AE202" s="271"/>
      <c r="AR202" s="354" t="s">
        <v>144</v>
      </c>
      <c r="AT202" s="354" t="s">
        <v>139</v>
      </c>
      <c r="AU202" s="354" t="s">
        <v>82</v>
      </c>
      <c r="AY202" s="264" t="s">
        <v>136</v>
      </c>
      <c r="BE202" s="355">
        <f t="shared" si="44"/>
        <v>0</v>
      </c>
      <c r="BF202" s="355">
        <f t="shared" si="45"/>
        <v>0</v>
      </c>
      <c r="BG202" s="355">
        <f t="shared" si="46"/>
        <v>0</v>
      </c>
      <c r="BH202" s="355">
        <f t="shared" si="47"/>
        <v>0</v>
      </c>
      <c r="BI202" s="355">
        <f t="shared" si="48"/>
        <v>0</v>
      </c>
      <c r="BJ202" s="264" t="s">
        <v>82</v>
      </c>
      <c r="BK202" s="355">
        <f t="shared" si="49"/>
        <v>0</v>
      </c>
      <c r="BL202" s="264" t="s">
        <v>144</v>
      </c>
      <c r="BM202" s="354" t="s">
        <v>1146</v>
      </c>
    </row>
    <row r="203" spans="1:65" s="274" customFormat="1" ht="16.5" customHeight="1" x14ac:dyDescent="0.2">
      <c r="A203" s="271"/>
      <c r="B203" s="272"/>
      <c r="C203" s="404">
        <v>82</v>
      </c>
      <c r="D203" s="404" t="s">
        <v>139</v>
      </c>
      <c r="E203" s="344" t="s">
        <v>1147</v>
      </c>
      <c r="F203" s="345" t="s">
        <v>1148</v>
      </c>
      <c r="G203" s="346" t="s">
        <v>1025</v>
      </c>
      <c r="H203" s="347">
        <v>1</v>
      </c>
      <c r="I203" s="131"/>
      <c r="J203" s="348">
        <f t="shared" si="40"/>
        <v>0</v>
      </c>
      <c r="K203" s="345" t="s">
        <v>3</v>
      </c>
      <c r="L203" s="272"/>
      <c r="M203" s="399" t="s">
        <v>3</v>
      </c>
      <c r="N203" s="400" t="s">
        <v>45</v>
      </c>
      <c r="O203" s="401"/>
      <c r="P203" s="402">
        <f t="shared" si="41"/>
        <v>0</v>
      </c>
      <c r="Q203" s="402">
        <v>0</v>
      </c>
      <c r="R203" s="402">
        <f t="shared" si="42"/>
        <v>0</v>
      </c>
      <c r="S203" s="402">
        <v>0</v>
      </c>
      <c r="T203" s="403">
        <f t="shared" si="43"/>
        <v>0</v>
      </c>
      <c r="U203" s="271"/>
      <c r="V203" s="271"/>
      <c r="W203" s="271"/>
      <c r="X203" s="271"/>
      <c r="Y203" s="271"/>
      <c r="Z203" s="271"/>
      <c r="AA203" s="271"/>
      <c r="AB203" s="271"/>
      <c r="AC203" s="271"/>
      <c r="AD203" s="271"/>
      <c r="AE203" s="271"/>
      <c r="AR203" s="354" t="s">
        <v>144</v>
      </c>
      <c r="AT203" s="354" t="s">
        <v>139</v>
      </c>
      <c r="AU203" s="354" t="s">
        <v>82</v>
      </c>
      <c r="AY203" s="264" t="s">
        <v>136</v>
      </c>
      <c r="BE203" s="355">
        <f t="shared" si="44"/>
        <v>0</v>
      </c>
      <c r="BF203" s="355">
        <f t="shared" si="45"/>
        <v>0</v>
      </c>
      <c r="BG203" s="355">
        <f t="shared" si="46"/>
        <v>0</v>
      </c>
      <c r="BH203" s="355">
        <f t="shared" si="47"/>
        <v>0</v>
      </c>
      <c r="BI203" s="355">
        <f t="shared" si="48"/>
        <v>0</v>
      </c>
      <c r="BJ203" s="264" t="s">
        <v>82</v>
      </c>
      <c r="BK203" s="355">
        <f t="shared" si="49"/>
        <v>0</v>
      </c>
      <c r="BL203" s="264" t="s">
        <v>144</v>
      </c>
      <c r="BM203" s="354" t="s">
        <v>1149</v>
      </c>
    </row>
    <row r="204" spans="1:65" s="274" customFormat="1" ht="6.95" customHeight="1" x14ac:dyDescent="0.2">
      <c r="A204" s="271"/>
      <c r="B204" s="295"/>
      <c r="C204" s="410"/>
      <c r="D204" s="410"/>
      <c r="E204" s="296"/>
      <c r="F204" s="296"/>
      <c r="G204" s="296"/>
      <c r="H204" s="296"/>
      <c r="I204" s="296"/>
      <c r="J204" s="296"/>
      <c r="K204" s="296"/>
      <c r="L204" s="272"/>
      <c r="M204" s="271"/>
      <c r="O204" s="271"/>
      <c r="P204" s="271"/>
      <c r="Q204" s="271"/>
      <c r="R204" s="271"/>
      <c r="S204" s="271"/>
      <c r="T204" s="271"/>
      <c r="U204" s="271"/>
      <c r="V204" s="271"/>
      <c r="W204" s="271"/>
      <c r="X204" s="271"/>
      <c r="Y204" s="271"/>
      <c r="Z204" s="271"/>
      <c r="AA204" s="271"/>
      <c r="AB204" s="271"/>
      <c r="AC204" s="271"/>
      <c r="AD204" s="271"/>
      <c r="AE204" s="271"/>
    </row>
  </sheetData>
  <sheetProtection algorithmName="SHA-512" hashValue="PTp5UXBOKjv62tC/C4r1lW6qtOhT5K5J4BISLQTAh34BSF5c8XMDNgMc4GHc9rytEaAUgwfm9QPM7qRK/tDvKw==" saltValue="p6TOtc9orC05qROF8Dju6Q==" spinCount="100000" sheet="1" objects="1" scenarios="1"/>
  <autoFilter ref="C85:K203"/>
  <mergeCells count="9">
    <mergeCell ref="E50:H50"/>
    <mergeCell ref="E76:H76"/>
    <mergeCell ref="E78:H78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09"/>
  <sheetViews>
    <sheetView showGridLines="0" topLeftCell="A74" workbookViewId="0">
      <selection activeCell="J88" sqref="J88"/>
    </sheetView>
  </sheetViews>
  <sheetFormatPr defaultRowHeight="11.25" x14ac:dyDescent="0.2"/>
  <cols>
    <col min="1" max="1" width="8.33203125" style="263" customWidth="1"/>
    <col min="2" max="2" width="1.1640625" style="263" customWidth="1"/>
    <col min="3" max="3" width="4.1640625" style="263" customWidth="1"/>
    <col min="4" max="4" width="4.33203125" style="263" customWidth="1"/>
    <col min="5" max="5" width="17.1640625" style="263" customWidth="1"/>
    <col min="6" max="6" width="100.83203125" style="263" customWidth="1"/>
    <col min="7" max="7" width="7.5" style="263" customWidth="1"/>
    <col min="8" max="8" width="14" style="263" customWidth="1"/>
    <col min="9" max="9" width="15.83203125" style="263" customWidth="1"/>
    <col min="10" max="11" width="22.33203125" style="263" customWidth="1"/>
    <col min="12" max="12" width="9.33203125" style="263" customWidth="1"/>
    <col min="13" max="13" width="10.83203125" style="263" hidden="1" customWidth="1"/>
    <col min="14" max="14" width="9.33203125" style="263" hidden="1"/>
    <col min="15" max="20" width="14.1640625" style="263" hidden="1" customWidth="1"/>
    <col min="21" max="21" width="16.33203125" style="263" hidden="1" customWidth="1"/>
    <col min="22" max="22" width="12.33203125" style="263" customWidth="1"/>
    <col min="23" max="23" width="16.33203125" style="263" customWidth="1"/>
    <col min="24" max="24" width="12.33203125" style="263" customWidth="1"/>
    <col min="25" max="25" width="15" style="263" customWidth="1"/>
    <col min="26" max="26" width="11" style="263" customWidth="1"/>
    <col min="27" max="27" width="15" style="263" customWidth="1"/>
    <col min="28" max="28" width="16.33203125" style="263" customWidth="1"/>
    <col min="29" max="29" width="11" style="263" customWidth="1"/>
    <col min="30" max="30" width="15" style="263" customWidth="1"/>
    <col min="31" max="31" width="16.33203125" style="263" customWidth="1"/>
    <col min="32" max="43" width="9.33203125" style="263"/>
    <col min="44" max="65" width="9.33203125" style="263" hidden="1"/>
    <col min="66" max="16384" width="9.33203125" style="263"/>
  </cols>
  <sheetData>
    <row r="2" spans="1:46" ht="36.950000000000003" customHeight="1" x14ac:dyDescent="0.2">
      <c r="L2" s="479" t="s">
        <v>6</v>
      </c>
      <c r="M2" s="480"/>
      <c r="N2" s="480"/>
      <c r="O2" s="480"/>
      <c r="P2" s="480"/>
      <c r="Q2" s="480"/>
      <c r="R2" s="480"/>
      <c r="S2" s="480"/>
      <c r="T2" s="480"/>
      <c r="U2" s="480"/>
      <c r="V2" s="480"/>
      <c r="AT2" s="264" t="s">
        <v>96</v>
      </c>
    </row>
    <row r="3" spans="1:46" ht="6.95" customHeight="1" x14ac:dyDescent="0.2">
      <c r="B3" s="265"/>
      <c r="C3" s="266"/>
      <c r="D3" s="266"/>
      <c r="E3" s="266"/>
      <c r="F3" s="266"/>
      <c r="G3" s="266"/>
      <c r="H3" s="266"/>
      <c r="I3" s="266"/>
      <c r="J3" s="266"/>
      <c r="K3" s="266"/>
      <c r="L3" s="267"/>
      <c r="AT3" s="264" t="s">
        <v>84</v>
      </c>
    </row>
    <row r="4" spans="1:46" ht="24.95" customHeight="1" x14ac:dyDescent="0.2">
      <c r="B4" s="267"/>
      <c r="D4" s="268" t="s">
        <v>97</v>
      </c>
      <c r="L4" s="267"/>
      <c r="M4" s="269" t="s">
        <v>11</v>
      </c>
      <c r="AT4" s="264" t="s">
        <v>4</v>
      </c>
    </row>
    <row r="5" spans="1:46" ht="6.95" customHeight="1" x14ac:dyDescent="0.2">
      <c r="B5" s="267"/>
      <c r="L5" s="267"/>
    </row>
    <row r="6" spans="1:46" ht="12" customHeight="1" x14ac:dyDescent="0.2">
      <c r="B6" s="267"/>
      <c r="D6" s="270" t="s">
        <v>17</v>
      </c>
      <c r="L6" s="267"/>
    </row>
    <row r="7" spans="1:46" ht="16.5" customHeight="1" x14ac:dyDescent="0.2">
      <c r="B7" s="267"/>
      <c r="E7" s="477" t="str">
        <f>'Rekapitulace stavby'!K6</f>
        <v>Turistické informační centrum v Opavě - rekonstrukce interiéru</v>
      </c>
      <c r="F7" s="478"/>
      <c r="G7" s="478"/>
      <c r="H7" s="478"/>
      <c r="L7" s="267"/>
    </row>
    <row r="8" spans="1:46" s="274" customFormat="1" ht="12" customHeight="1" x14ac:dyDescent="0.2">
      <c r="A8" s="271"/>
      <c r="B8" s="272"/>
      <c r="C8" s="271"/>
      <c r="D8" s="270" t="s">
        <v>98</v>
      </c>
      <c r="E8" s="271"/>
      <c r="F8" s="271"/>
      <c r="G8" s="271"/>
      <c r="H8" s="271"/>
      <c r="I8" s="271"/>
      <c r="J8" s="271"/>
      <c r="K8" s="271"/>
      <c r="L8" s="273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</row>
    <row r="9" spans="1:46" s="274" customFormat="1" ht="16.5" customHeight="1" x14ac:dyDescent="0.2">
      <c r="A9" s="271"/>
      <c r="B9" s="272"/>
      <c r="C9" s="271"/>
      <c r="D9" s="271"/>
      <c r="E9" s="475" t="s">
        <v>1150</v>
      </c>
      <c r="F9" s="476"/>
      <c r="G9" s="476"/>
      <c r="H9" s="476"/>
      <c r="I9" s="271"/>
      <c r="J9" s="271"/>
      <c r="K9" s="271"/>
      <c r="L9" s="273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</row>
    <row r="10" spans="1:46" s="274" customFormat="1" x14ac:dyDescent="0.2">
      <c r="A10" s="271"/>
      <c r="B10" s="272"/>
      <c r="C10" s="271"/>
      <c r="D10" s="271"/>
      <c r="E10" s="271"/>
      <c r="F10" s="271"/>
      <c r="G10" s="271"/>
      <c r="H10" s="271"/>
      <c r="I10" s="271"/>
      <c r="J10" s="271"/>
      <c r="K10" s="271"/>
      <c r="L10" s="273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</row>
    <row r="11" spans="1:46" s="274" customFormat="1" ht="12" customHeight="1" x14ac:dyDescent="0.2">
      <c r="A11" s="271"/>
      <c r="B11" s="272"/>
      <c r="C11" s="271"/>
      <c r="D11" s="270" t="s">
        <v>19</v>
      </c>
      <c r="E11" s="271"/>
      <c r="F11" s="275" t="s">
        <v>3</v>
      </c>
      <c r="G11" s="271"/>
      <c r="H11" s="271"/>
      <c r="I11" s="270" t="s">
        <v>20</v>
      </c>
      <c r="J11" s="275" t="s">
        <v>3</v>
      </c>
      <c r="K11" s="271"/>
      <c r="L11" s="273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</row>
    <row r="12" spans="1:46" s="274" customFormat="1" ht="12" customHeight="1" x14ac:dyDescent="0.2">
      <c r="A12" s="271"/>
      <c r="B12" s="272"/>
      <c r="C12" s="271"/>
      <c r="D12" s="270" t="s">
        <v>21</v>
      </c>
      <c r="E12" s="271"/>
      <c r="F12" s="275" t="s">
        <v>22</v>
      </c>
      <c r="G12" s="271"/>
      <c r="H12" s="271"/>
      <c r="I12" s="270" t="s">
        <v>23</v>
      </c>
      <c r="J12" s="276"/>
      <c r="K12" s="271"/>
      <c r="L12" s="273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</row>
    <row r="13" spans="1:46" s="274" customFormat="1" ht="10.9" customHeight="1" x14ac:dyDescent="0.2">
      <c r="A13" s="271"/>
      <c r="B13" s="272"/>
      <c r="C13" s="271"/>
      <c r="D13" s="271"/>
      <c r="E13" s="271"/>
      <c r="F13" s="271"/>
      <c r="G13" s="271"/>
      <c r="H13" s="271"/>
      <c r="I13" s="271"/>
      <c r="J13" s="271"/>
      <c r="K13" s="271"/>
      <c r="L13" s="273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</row>
    <row r="14" spans="1:46" s="274" customFormat="1" ht="12" customHeight="1" x14ac:dyDescent="0.2">
      <c r="A14" s="271"/>
      <c r="B14" s="272"/>
      <c r="C14" s="271"/>
      <c r="D14" s="270" t="s">
        <v>24</v>
      </c>
      <c r="E14" s="271"/>
      <c r="F14" s="271"/>
      <c r="G14" s="271"/>
      <c r="H14" s="271"/>
      <c r="I14" s="270" t="s">
        <v>25</v>
      </c>
      <c r="J14" s="275" t="s">
        <v>26</v>
      </c>
      <c r="K14" s="271"/>
      <c r="L14" s="273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</row>
    <row r="15" spans="1:46" s="274" customFormat="1" ht="18" customHeight="1" x14ac:dyDescent="0.2">
      <c r="A15" s="271"/>
      <c r="B15" s="272"/>
      <c r="C15" s="271"/>
      <c r="D15" s="271"/>
      <c r="E15" s="275" t="s">
        <v>27</v>
      </c>
      <c r="F15" s="271"/>
      <c r="G15" s="271"/>
      <c r="H15" s="271"/>
      <c r="I15" s="270" t="s">
        <v>28</v>
      </c>
      <c r="J15" s="275" t="s">
        <v>29</v>
      </c>
      <c r="K15" s="271"/>
      <c r="L15" s="273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</row>
    <row r="16" spans="1:46" s="274" customFormat="1" ht="6.95" customHeight="1" x14ac:dyDescent="0.2">
      <c r="A16" s="271"/>
      <c r="B16" s="272"/>
      <c r="C16" s="271"/>
      <c r="D16" s="271"/>
      <c r="E16" s="271"/>
      <c r="F16" s="271"/>
      <c r="G16" s="271"/>
      <c r="H16" s="271"/>
      <c r="I16" s="271"/>
      <c r="J16" s="271"/>
      <c r="K16" s="271"/>
      <c r="L16" s="273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</row>
    <row r="17" spans="1:31" s="274" customFormat="1" ht="12" customHeight="1" x14ac:dyDescent="0.2">
      <c r="A17" s="271"/>
      <c r="B17" s="272"/>
      <c r="C17" s="271"/>
      <c r="D17" s="270" t="s">
        <v>30</v>
      </c>
      <c r="E17" s="271"/>
      <c r="F17" s="271"/>
      <c r="G17" s="271"/>
      <c r="H17" s="271"/>
      <c r="I17" s="270" t="s">
        <v>25</v>
      </c>
      <c r="J17" s="262" t="str">
        <f>'Rekapitulace stavby'!AN13</f>
        <v>Vyplň údaj</v>
      </c>
      <c r="K17" s="271"/>
      <c r="L17" s="273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</row>
    <row r="18" spans="1:31" s="274" customFormat="1" ht="18" customHeight="1" x14ac:dyDescent="0.2">
      <c r="A18" s="271"/>
      <c r="B18" s="272"/>
      <c r="C18" s="271"/>
      <c r="D18" s="271"/>
      <c r="E18" s="481" t="str">
        <f>'Rekapitulace stavby'!E14</f>
        <v>Vyplň údaj</v>
      </c>
      <c r="F18" s="482"/>
      <c r="G18" s="482"/>
      <c r="H18" s="482"/>
      <c r="I18" s="270" t="s">
        <v>28</v>
      </c>
      <c r="J18" s="262" t="str">
        <f>'Rekapitulace stavby'!AN14</f>
        <v>Vyplň údaj</v>
      </c>
      <c r="K18" s="271"/>
      <c r="L18" s="273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</row>
    <row r="19" spans="1:31" s="274" customFormat="1" ht="6.95" customHeight="1" x14ac:dyDescent="0.2">
      <c r="A19" s="271"/>
      <c r="B19" s="272"/>
      <c r="C19" s="271"/>
      <c r="D19" s="271"/>
      <c r="E19" s="271"/>
      <c r="F19" s="271"/>
      <c r="G19" s="271"/>
      <c r="H19" s="271"/>
      <c r="I19" s="271"/>
      <c r="J19" s="271"/>
      <c r="K19" s="271"/>
      <c r="L19" s="273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</row>
    <row r="20" spans="1:31" s="274" customFormat="1" ht="12" customHeight="1" x14ac:dyDescent="0.2">
      <c r="A20" s="271"/>
      <c r="B20" s="272"/>
      <c r="C20" s="271"/>
      <c r="D20" s="270" t="s">
        <v>32</v>
      </c>
      <c r="E20" s="271"/>
      <c r="F20" s="271"/>
      <c r="G20" s="271"/>
      <c r="H20" s="271"/>
      <c r="I20" s="270" t="s">
        <v>25</v>
      </c>
      <c r="J20" s="275" t="s">
        <v>33</v>
      </c>
      <c r="K20" s="271"/>
      <c r="L20" s="273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</row>
    <row r="21" spans="1:31" s="274" customFormat="1" ht="18" customHeight="1" x14ac:dyDescent="0.2">
      <c r="A21" s="271"/>
      <c r="B21" s="272"/>
      <c r="C21" s="271"/>
      <c r="D21" s="271"/>
      <c r="E21" s="275" t="s">
        <v>34</v>
      </c>
      <c r="F21" s="271"/>
      <c r="G21" s="271"/>
      <c r="H21" s="271"/>
      <c r="I21" s="270" t="s">
        <v>28</v>
      </c>
      <c r="J21" s="275" t="s">
        <v>35</v>
      </c>
      <c r="K21" s="271"/>
      <c r="L21" s="273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</row>
    <row r="22" spans="1:31" s="274" customFormat="1" ht="6.95" customHeight="1" x14ac:dyDescent="0.2">
      <c r="A22" s="271"/>
      <c r="B22" s="272"/>
      <c r="C22" s="271"/>
      <c r="D22" s="271"/>
      <c r="E22" s="271"/>
      <c r="F22" s="271"/>
      <c r="G22" s="271"/>
      <c r="H22" s="271"/>
      <c r="I22" s="271"/>
      <c r="J22" s="271"/>
      <c r="K22" s="271"/>
      <c r="L22" s="273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</row>
    <row r="23" spans="1:31" s="274" customFormat="1" ht="12" customHeight="1" x14ac:dyDescent="0.2">
      <c r="A23" s="271"/>
      <c r="B23" s="272"/>
      <c r="C23" s="271"/>
      <c r="D23" s="270" t="s">
        <v>37</v>
      </c>
      <c r="E23" s="271"/>
      <c r="F23" s="271"/>
      <c r="G23" s="271"/>
      <c r="H23" s="271"/>
      <c r="I23" s="270" t="s">
        <v>25</v>
      </c>
      <c r="J23" s="275" t="str">
        <f>IF('Rekapitulace stavby'!AN19="","",'Rekapitulace stavby'!AN19)</f>
        <v/>
      </c>
      <c r="K23" s="271"/>
      <c r="L23" s="273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</row>
    <row r="24" spans="1:31" s="274" customFormat="1" ht="18" customHeight="1" x14ac:dyDescent="0.2">
      <c r="A24" s="271"/>
      <c r="B24" s="272"/>
      <c r="C24" s="271"/>
      <c r="D24" s="271"/>
      <c r="E24" s="275" t="str">
        <f>IF('Rekapitulace stavby'!E20="","",'Rekapitulace stavby'!E20)</f>
        <v xml:space="preserve"> </v>
      </c>
      <c r="F24" s="271"/>
      <c r="G24" s="271"/>
      <c r="H24" s="271"/>
      <c r="I24" s="270" t="s">
        <v>28</v>
      </c>
      <c r="J24" s="275" t="str">
        <f>IF('Rekapitulace stavby'!AN20="","",'Rekapitulace stavby'!AN20)</f>
        <v/>
      </c>
      <c r="K24" s="271"/>
      <c r="L24" s="273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</row>
    <row r="25" spans="1:31" s="274" customFormat="1" ht="6.95" customHeight="1" x14ac:dyDescent="0.2">
      <c r="A25" s="271"/>
      <c r="B25" s="272"/>
      <c r="C25" s="271"/>
      <c r="D25" s="271"/>
      <c r="E25" s="271"/>
      <c r="F25" s="271"/>
      <c r="G25" s="271"/>
      <c r="H25" s="271"/>
      <c r="I25" s="271"/>
      <c r="J25" s="271"/>
      <c r="K25" s="271"/>
      <c r="L25" s="273"/>
      <c r="S25" s="271"/>
      <c r="T25" s="271"/>
      <c r="U25" s="27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</row>
    <row r="26" spans="1:31" s="274" customFormat="1" ht="12" customHeight="1" x14ac:dyDescent="0.2">
      <c r="A26" s="271"/>
      <c r="B26" s="272"/>
      <c r="C26" s="271"/>
      <c r="D26" s="270" t="s">
        <v>38</v>
      </c>
      <c r="E26" s="271"/>
      <c r="F26" s="271"/>
      <c r="G26" s="271"/>
      <c r="H26" s="271"/>
      <c r="I26" s="271"/>
      <c r="J26" s="271"/>
      <c r="K26" s="271"/>
      <c r="L26" s="273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</row>
    <row r="27" spans="1:31" s="280" customFormat="1" ht="16.5" customHeight="1" x14ac:dyDescent="0.2">
      <c r="A27" s="277"/>
      <c r="B27" s="278"/>
      <c r="C27" s="277"/>
      <c r="D27" s="277"/>
      <c r="E27" s="483" t="s">
        <v>3</v>
      </c>
      <c r="F27" s="483"/>
      <c r="G27" s="483"/>
      <c r="H27" s="483"/>
      <c r="I27" s="277"/>
      <c r="J27" s="277"/>
      <c r="K27" s="277"/>
      <c r="L27" s="279"/>
      <c r="S27" s="277"/>
      <c r="T27" s="277"/>
      <c r="U27" s="277"/>
      <c r="V27" s="277"/>
      <c r="W27" s="277"/>
      <c r="X27" s="277"/>
      <c r="Y27" s="277"/>
      <c r="Z27" s="277"/>
      <c r="AA27" s="277"/>
      <c r="AB27" s="277"/>
      <c r="AC27" s="277"/>
      <c r="AD27" s="277"/>
      <c r="AE27" s="277"/>
    </row>
    <row r="28" spans="1:31" s="274" customFormat="1" ht="6.95" customHeight="1" x14ac:dyDescent="0.2">
      <c r="A28" s="271"/>
      <c r="B28" s="272"/>
      <c r="C28" s="271"/>
      <c r="D28" s="271"/>
      <c r="E28" s="271"/>
      <c r="F28" s="271"/>
      <c r="G28" s="271"/>
      <c r="H28" s="271"/>
      <c r="I28" s="271"/>
      <c r="J28" s="271"/>
      <c r="K28" s="271"/>
      <c r="L28" s="273"/>
      <c r="S28" s="271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1"/>
    </row>
    <row r="29" spans="1:31" s="274" customFormat="1" ht="6.95" customHeight="1" x14ac:dyDescent="0.2">
      <c r="A29" s="271"/>
      <c r="B29" s="272"/>
      <c r="C29" s="271"/>
      <c r="D29" s="281"/>
      <c r="E29" s="281"/>
      <c r="F29" s="281"/>
      <c r="G29" s="281"/>
      <c r="H29" s="281"/>
      <c r="I29" s="281"/>
      <c r="J29" s="281"/>
      <c r="K29" s="281"/>
      <c r="L29" s="273"/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</row>
    <row r="30" spans="1:31" s="274" customFormat="1" ht="25.35" customHeight="1" x14ac:dyDescent="0.2">
      <c r="A30" s="271"/>
      <c r="B30" s="272"/>
      <c r="C30" s="271"/>
      <c r="D30" s="282" t="s">
        <v>40</v>
      </c>
      <c r="E30" s="271"/>
      <c r="F30" s="271"/>
      <c r="G30" s="271"/>
      <c r="H30" s="271"/>
      <c r="I30" s="271"/>
      <c r="J30" s="283">
        <f>ROUND(J80, 2)</f>
        <v>0</v>
      </c>
      <c r="K30" s="271"/>
      <c r="L30" s="273"/>
      <c r="S30" s="271"/>
      <c r="T30" s="271"/>
      <c r="U30" s="271"/>
      <c r="V30" s="271"/>
      <c r="W30" s="271"/>
      <c r="X30" s="271"/>
      <c r="Y30" s="271"/>
      <c r="Z30" s="271"/>
      <c r="AA30" s="271"/>
      <c r="AB30" s="271"/>
      <c r="AC30" s="271"/>
      <c r="AD30" s="271"/>
      <c r="AE30" s="271"/>
    </row>
    <row r="31" spans="1:31" s="274" customFormat="1" ht="6.95" customHeight="1" x14ac:dyDescent="0.2">
      <c r="A31" s="271"/>
      <c r="B31" s="272"/>
      <c r="C31" s="271"/>
      <c r="D31" s="281"/>
      <c r="E31" s="281"/>
      <c r="F31" s="281"/>
      <c r="G31" s="281"/>
      <c r="H31" s="281"/>
      <c r="I31" s="281"/>
      <c r="J31" s="281"/>
      <c r="K31" s="281"/>
      <c r="L31" s="273"/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</row>
    <row r="32" spans="1:31" s="274" customFormat="1" ht="14.45" customHeight="1" x14ac:dyDescent="0.2">
      <c r="A32" s="271"/>
      <c r="B32" s="272"/>
      <c r="C32" s="271"/>
      <c r="D32" s="271"/>
      <c r="E32" s="271"/>
      <c r="F32" s="284" t="s">
        <v>42</v>
      </c>
      <c r="G32" s="271"/>
      <c r="H32" s="271"/>
      <c r="I32" s="284" t="s">
        <v>41</v>
      </c>
      <c r="J32" s="284" t="s">
        <v>43</v>
      </c>
      <c r="K32" s="271"/>
      <c r="L32" s="273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271"/>
      <c r="AD32" s="271"/>
      <c r="AE32" s="271"/>
    </row>
    <row r="33" spans="1:31" s="274" customFormat="1" ht="14.45" customHeight="1" x14ac:dyDescent="0.2">
      <c r="A33" s="271"/>
      <c r="B33" s="272"/>
      <c r="C33" s="271"/>
      <c r="D33" s="285" t="s">
        <v>44</v>
      </c>
      <c r="E33" s="270" t="s">
        <v>45</v>
      </c>
      <c r="F33" s="286">
        <f>ROUND((SUM(BE80:BE108)),  2)</f>
        <v>0</v>
      </c>
      <c r="G33" s="271"/>
      <c r="H33" s="271"/>
      <c r="I33" s="287">
        <v>0.21</v>
      </c>
      <c r="J33" s="286">
        <f>ROUND(((SUM(BE80:BE108))*I33),  2)</f>
        <v>0</v>
      </c>
      <c r="K33" s="271"/>
      <c r="L33" s="273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</row>
    <row r="34" spans="1:31" s="274" customFormat="1" ht="14.45" customHeight="1" x14ac:dyDescent="0.2">
      <c r="A34" s="271"/>
      <c r="B34" s="272"/>
      <c r="C34" s="271"/>
      <c r="D34" s="271"/>
      <c r="E34" s="270" t="s">
        <v>46</v>
      </c>
      <c r="F34" s="286">
        <f>ROUND((SUM(BF80:BF108)),  2)</f>
        <v>0</v>
      </c>
      <c r="G34" s="271"/>
      <c r="H34" s="271"/>
      <c r="I34" s="287">
        <v>0.15</v>
      </c>
      <c r="J34" s="286">
        <f>ROUND(((SUM(BF80:BF108))*I34),  2)</f>
        <v>0</v>
      </c>
      <c r="K34" s="271"/>
      <c r="L34" s="273"/>
      <c r="S34" s="271"/>
      <c r="T34" s="271"/>
      <c r="U34" s="271"/>
      <c r="V34" s="271"/>
      <c r="W34" s="271"/>
      <c r="X34" s="271"/>
      <c r="Y34" s="271"/>
      <c r="Z34" s="271"/>
      <c r="AA34" s="271"/>
      <c r="AB34" s="271"/>
      <c r="AC34" s="271"/>
      <c r="AD34" s="271"/>
      <c r="AE34" s="271"/>
    </row>
    <row r="35" spans="1:31" s="274" customFormat="1" ht="14.45" hidden="1" customHeight="1" x14ac:dyDescent="0.2">
      <c r="A35" s="271"/>
      <c r="B35" s="272"/>
      <c r="C35" s="271"/>
      <c r="D35" s="271"/>
      <c r="E35" s="270" t="s">
        <v>47</v>
      </c>
      <c r="F35" s="286">
        <f>ROUND((SUM(BG80:BG108)),  2)</f>
        <v>0</v>
      </c>
      <c r="G35" s="271"/>
      <c r="H35" s="271"/>
      <c r="I35" s="287">
        <v>0.21</v>
      </c>
      <c r="J35" s="286">
        <f>0</f>
        <v>0</v>
      </c>
      <c r="K35" s="271"/>
      <c r="L35" s="273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</row>
    <row r="36" spans="1:31" s="274" customFormat="1" ht="14.45" hidden="1" customHeight="1" x14ac:dyDescent="0.2">
      <c r="A36" s="271"/>
      <c r="B36" s="272"/>
      <c r="C36" s="271"/>
      <c r="D36" s="271"/>
      <c r="E36" s="270" t="s">
        <v>48</v>
      </c>
      <c r="F36" s="286">
        <f>ROUND((SUM(BH80:BH108)),  2)</f>
        <v>0</v>
      </c>
      <c r="G36" s="271"/>
      <c r="H36" s="271"/>
      <c r="I36" s="287">
        <v>0.15</v>
      </c>
      <c r="J36" s="286">
        <f>0</f>
        <v>0</v>
      </c>
      <c r="K36" s="271"/>
      <c r="L36" s="273"/>
      <c r="S36" s="271"/>
      <c r="T36" s="271"/>
      <c r="U36" s="271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</row>
    <row r="37" spans="1:31" s="274" customFormat="1" ht="14.45" hidden="1" customHeight="1" x14ac:dyDescent="0.2">
      <c r="A37" s="271"/>
      <c r="B37" s="272"/>
      <c r="C37" s="271"/>
      <c r="D37" s="271"/>
      <c r="E37" s="270" t="s">
        <v>49</v>
      </c>
      <c r="F37" s="286">
        <f>ROUND((SUM(BI80:BI108)),  2)</f>
        <v>0</v>
      </c>
      <c r="G37" s="271"/>
      <c r="H37" s="271"/>
      <c r="I37" s="287">
        <v>0</v>
      </c>
      <c r="J37" s="286">
        <f>0</f>
        <v>0</v>
      </c>
      <c r="K37" s="271"/>
      <c r="L37" s="273"/>
      <c r="S37" s="271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</row>
    <row r="38" spans="1:31" s="274" customFormat="1" ht="6.95" customHeight="1" x14ac:dyDescent="0.2">
      <c r="A38" s="271"/>
      <c r="B38" s="272"/>
      <c r="C38" s="271"/>
      <c r="D38" s="271"/>
      <c r="E38" s="271"/>
      <c r="F38" s="271"/>
      <c r="G38" s="271"/>
      <c r="H38" s="271"/>
      <c r="I38" s="271"/>
      <c r="J38" s="271"/>
      <c r="K38" s="271"/>
      <c r="L38" s="273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</row>
    <row r="39" spans="1:31" s="274" customFormat="1" ht="25.35" customHeight="1" x14ac:dyDescent="0.2">
      <c r="A39" s="271"/>
      <c r="B39" s="272"/>
      <c r="C39" s="288"/>
      <c r="D39" s="289" t="s">
        <v>50</v>
      </c>
      <c r="E39" s="290"/>
      <c r="F39" s="290"/>
      <c r="G39" s="291" t="s">
        <v>51</v>
      </c>
      <c r="H39" s="292" t="s">
        <v>52</v>
      </c>
      <c r="I39" s="290"/>
      <c r="J39" s="293">
        <f>SUM(J30:J37)</f>
        <v>0</v>
      </c>
      <c r="K39" s="294"/>
      <c r="L39" s="273"/>
      <c r="S39" s="271"/>
      <c r="T39" s="271"/>
      <c r="U39" s="271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</row>
    <row r="40" spans="1:31" s="274" customFormat="1" ht="14.45" customHeight="1" x14ac:dyDescent="0.2">
      <c r="A40" s="271"/>
      <c r="B40" s="295"/>
      <c r="C40" s="296"/>
      <c r="D40" s="296"/>
      <c r="E40" s="296"/>
      <c r="F40" s="296"/>
      <c r="G40" s="296"/>
      <c r="H40" s="296"/>
      <c r="I40" s="296"/>
      <c r="J40" s="296"/>
      <c r="K40" s="296"/>
      <c r="L40" s="273"/>
      <c r="S40" s="271"/>
      <c r="T40" s="271"/>
      <c r="U40" s="271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</row>
    <row r="44" spans="1:31" s="274" customFormat="1" ht="6.95" customHeight="1" x14ac:dyDescent="0.2">
      <c r="A44" s="271"/>
      <c r="B44" s="297"/>
      <c r="C44" s="298"/>
      <c r="D44" s="298"/>
      <c r="E44" s="298"/>
      <c r="F44" s="298"/>
      <c r="G44" s="298"/>
      <c r="H44" s="298"/>
      <c r="I44" s="298"/>
      <c r="J44" s="298"/>
      <c r="K44" s="298"/>
      <c r="L44" s="273"/>
      <c r="S44" s="271"/>
      <c r="T44" s="271"/>
      <c r="U44" s="271"/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</row>
    <row r="45" spans="1:31" s="274" customFormat="1" ht="24.95" customHeight="1" x14ac:dyDescent="0.2">
      <c r="A45" s="271"/>
      <c r="B45" s="272"/>
      <c r="C45" s="268" t="s">
        <v>100</v>
      </c>
      <c r="D45" s="271"/>
      <c r="E45" s="271"/>
      <c r="F45" s="271"/>
      <c r="G45" s="271"/>
      <c r="H45" s="271"/>
      <c r="I45" s="271"/>
      <c r="J45" s="271"/>
      <c r="K45" s="271"/>
      <c r="L45" s="273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</row>
    <row r="46" spans="1:31" s="274" customFormat="1" ht="6.95" customHeight="1" x14ac:dyDescent="0.2">
      <c r="A46" s="271"/>
      <c r="B46" s="272"/>
      <c r="C46" s="271"/>
      <c r="D46" s="271"/>
      <c r="E46" s="271"/>
      <c r="F46" s="271"/>
      <c r="G46" s="271"/>
      <c r="H46" s="271"/>
      <c r="I46" s="271"/>
      <c r="J46" s="271"/>
      <c r="K46" s="271"/>
      <c r="L46" s="273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</row>
    <row r="47" spans="1:31" s="274" customFormat="1" ht="12" customHeight="1" x14ac:dyDescent="0.2">
      <c r="A47" s="271"/>
      <c r="B47" s="272"/>
      <c r="C47" s="270" t="s">
        <v>17</v>
      </c>
      <c r="D47" s="271"/>
      <c r="E47" s="271"/>
      <c r="F47" s="271"/>
      <c r="G47" s="271"/>
      <c r="H47" s="271"/>
      <c r="I47" s="271"/>
      <c r="J47" s="271"/>
      <c r="K47" s="271"/>
      <c r="L47" s="273"/>
      <c r="S47" s="271"/>
      <c r="T47" s="271"/>
      <c r="U47" s="271"/>
      <c r="V47" s="271"/>
      <c r="W47" s="271"/>
      <c r="X47" s="271"/>
      <c r="Y47" s="271"/>
      <c r="Z47" s="271"/>
      <c r="AA47" s="271"/>
      <c r="AB47" s="271"/>
      <c r="AC47" s="271"/>
      <c r="AD47" s="271"/>
      <c r="AE47" s="271"/>
    </row>
    <row r="48" spans="1:31" s="274" customFormat="1" ht="16.5" customHeight="1" x14ac:dyDescent="0.2">
      <c r="A48" s="271"/>
      <c r="B48" s="272"/>
      <c r="C48" s="271"/>
      <c r="D48" s="271"/>
      <c r="E48" s="477" t="str">
        <f>E7</f>
        <v>Turistické informační centrum v Opavě - rekonstrukce interiéru</v>
      </c>
      <c r="F48" s="478"/>
      <c r="G48" s="478"/>
      <c r="H48" s="478"/>
      <c r="I48" s="271"/>
      <c r="J48" s="271"/>
      <c r="K48" s="271"/>
      <c r="L48" s="273"/>
      <c r="S48" s="271"/>
      <c r="T48" s="271"/>
      <c r="U48" s="271"/>
      <c r="V48" s="271"/>
      <c r="W48" s="271"/>
      <c r="X48" s="271"/>
      <c r="Y48" s="271"/>
      <c r="Z48" s="271"/>
      <c r="AA48" s="271"/>
      <c r="AB48" s="271"/>
      <c r="AC48" s="271"/>
      <c r="AD48" s="271"/>
      <c r="AE48" s="271"/>
    </row>
    <row r="49" spans="1:47" s="274" customFormat="1" ht="12" customHeight="1" x14ac:dyDescent="0.2">
      <c r="A49" s="271"/>
      <c r="B49" s="272"/>
      <c r="C49" s="270" t="s">
        <v>98</v>
      </c>
      <c r="D49" s="271"/>
      <c r="E49" s="271"/>
      <c r="F49" s="271"/>
      <c r="G49" s="271"/>
      <c r="H49" s="271"/>
      <c r="I49" s="271"/>
      <c r="J49" s="271"/>
      <c r="K49" s="271"/>
      <c r="L49" s="273"/>
      <c r="S49" s="271"/>
      <c r="T49" s="271"/>
      <c r="U49" s="271"/>
      <c r="V49" s="271"/>
      <c r="W49" s="271"/>
      <c r="X49" s="271"/>
      <c r="Y49" s="271"/>
      <c r="Z49" s="271"/>
      <c r="AA49" s="271"/>
      <c r="AB49" s="271"/>
      <c r="AC49" s="271"/>
      <c r="AD49" s="271"/>
      <c r="AE49" s="271"/>
    </row>
    <row r="50" spans="1:47" s="274" customFormat="1" ht="16.5" customHeight="1" x14ac:dyDescent="0.2">
      <c r="A50" s="271"/>
      <c r="B50" s="272"/>
      <c r="C50" s="271"/>
      <c r="D50" s="271"/>
      <c r="E50" s="475" t="str">
        <f>E9</f>
        <v>07 - Všeobecné konstrukce a práce</v>
      </c>
      <c r="F50" s="476"/>
      <c r="G50" s="476"/>
      <c r="H50" s="476"/>
      <c r="I50" s="271"/>
      <c r="J50" s="271"/>
      <c r="K50" s="271"/>
      <c r="L50" s="273"/>
      <c r="S50" s="271"/>
      <c r="T50" s="271"/>
      <c r="U50" s="271"/>
      <c r="V50" s="271"/>
      <c r="W50" s="271"/>
      <c r="X50" s="271"/>
      <c r="Y50" s="271"/>
      <c r="Z50" s="271"/>
      <c r="AA50" s="271"/>
      <c r="AB50" s="271"/>
      <c r="AC50" s="271"/>
      <c r="AD50" s="271"/>
      <c r="AE50" s="271"/>
    </row>
    <row r="51" spans="1:47" s="274" customFormat="1" ht="6.95" customHeight="1" x14ac:dyDescent="0.2">
      <c r="A51" s="271"/>
      <c r="B51" s="272"/>
      <c r="C51" s="271"/>
      <c r="D51" s="271"/>
      <c r="E51" s="271"/>
      <c r="F51" s="271"/>
      <c r="G51" s="271"/>
      <c r="H51" s="271"/>
      <c r="I51" s="271"/>
      <c r="J51" s="271"/>
      <c r="K51" s="271"/>
      <c r="L51" s="273"/>
      <c r="S51" s="271"/>
      <c r="T51" s="271"/>
      <c r="U51" s="271"/>
      <c r="V51" s="271"/>
      <c r="W51" s="271"/>
      <c r="X51" s="271"/>
      <c r="Y51" s="271"/>
      <c r="Z51" s="271"/>
      <c r="AA51" s="271"/>
      <c r="AB51" s="271"/>
      <c r="AC51" s="271"/>
      <c r="AD51" s="271"/>
      <c r="AE51" s="271"/>
    </row>
    <row r="52" spans="1:47" s="274" customFormat="1" ht="12" customHeight="1" x14ac:dyDescent="0.2">
      <c r="A52" s="271"/>
      <c r="B52" s="272"/>
      <c r="C52" s="270" t="s">
        <v>21</v>
      </c>
      <c r="D52" s="271"/>
      <c r="E52" s="271"/>
      <c r="F52" s="275" t="str">
        <f>F12</f>
        <v xml:space="preserve"> </v>
      </c>
      <c r="G52" s="271"/>
      <c r="H52" s="271"/>
      <c r="I52" s="270" t="s">
        <v>23</v>
      </c>
      <c r="J52" s="276" t="str">
        <f>IF(J12="","",J12)</f>
        <v/>
      </c>
      <c r="K52" s="271"/>
      <c r="L52" s="273"/>
      <c r="S52" s="271"/>
      <c r="T52" s="271"/>
      <c r="U52" s="271"/>
      <c r="V52" s="271"/>
      <c r="W52" s="271"/>
      <c r="X52" s="271"/>
      <c r="Y52" s="271"/>
      <c r="Z52" s="271"/>
      <c r="AA52" s="271"/>
      <c r="AB52" s="271"/>
      <c r="AC52" s="271"/>
      <c r="AD52" s="271"/>
      <c r="AE52" s="271"/>
    </row>
    <row r="53" spans="1:47" s="274" customFormat="1" ht="6.95" customHeight="1" x14ac:dyDescent="0.2">
      <c r="A53" s="271"/>
      <c r="B53" s="272"/>
      <c r="C53" s="271"/>
      <c r="D53" s="271"/>
      <c r="E53" s="271"/>
      <c r="F53" s="271"/>
      <c r="G53" s="271"/>
      <c r="H53" s="271"/>
      <c r="I53" s="271"/>
      <c r="J53" s="271"/>
      <c r="K53" s="271"/>
      <c r="L53" s="273"/>
      <c r="S53" s="271"/>
      <c r="T53" s="271"/>
      <c r="U53" s="271"/>
      <c r="V53" s="271"/>
      <c r="W53" s="271"/>
      <c r="X53" s="271"/>
      <c r="Y53" s="271"/>
      <c r="Z53" s="271"/>
      <c r="AA53" s="271"/>
      <c r="AB53" s="271"/>
      <c r="AC53" s="271"/>
      <c r="AD53" s="271"/>
      <c r="AE53" s="271"/>
    </row>
    <row r="54" spans="1:47" s="274" customFormat="1" ht="40.15" customHeight="1" x14ac:dyDescent="0.2">
      <c r="A54" s="271"/>
      <c r="B54" s="272"/>
      <c r="C54" s="270" t="s">
        <v>24</v>
      </c>
      <c r="D54" s="271"/>
      <c r="E54" s="271"/>
      <c r="F54" s="275" t="str">
        <f>E15</f>
        <v>Statutární město Opava,Horní náměstí 382/69</v>
      </c>
      <c r="G54" s="271"/>
      <c r="H54" s="271"/>
      <c r="I54" s="270" t="s">
        <v>32</v>
      </c>
      <c r="J54" s="299" t="str">
        <f>E21</f>
        <v>nodum atelier,s.r.o.,Nádražní 49,739 91 Jablunkov</v>
      </c>
      <c r="K54" s="271"/>
      <c r="L54" s="273"/>
      <c r="S54" s="271"/>
      <c r="T54" s="271"/>
      <c r="U54" s="271"/>
      <c r="V54" s="271"/>
      <c r="W54" s="271"/>
      <c r="X54" s="271"/>
      <c r="Y54" s="271"/>
      <c r="Z54" s="271"/>
      <c r="AA54" s="271"/>
      <c r="AB54" s="271"/>
      <c r="AC54" s="271"/>
      <c r="AD54" s="271"/>
      <c r="AE54" s="271"/>
    </row>
    <row r="55" spans="1:47" s="274" customFormat="1" ht="15.2" customHeight="1" x14ac:dyDescent="0.2">
      <c r="A55" s="271"/>
      <c r="B55" s="272"/>
      <c r="C55" s="270" t="s">
        <v>30</v>
      </c>
      <c r="D55" s="271"/>
      <c r="E55" s="271"/>
      <c r="F55" s="275" t="str">
        <f>IF(E18="","",E18)</f>
        <v>Vyplň údaj</v>
      </c>
      <c r="G55" s="271"/>
      <c r="H55" s="271"/>
      <c r="I55" s="270" t="s">
        <v>37</v>
      </c>
      <c r="J55" s="299" t="str">
        <f>E24</f>
        <v xml:space="preserve"> </v>
      </c>
      <c r="K55" s="271"/>
      <c r="L55" s="273"/>
      <c r="S55" s="271"/>
      <c r="T55" s="271"/>
      <c r="U55" s="271"/>
      <c r="V55" s="271"/>
      <c r="W55" s="271"/>
      <c r="X55" s="271"/>
      <c r="Y55" s="271"/>
      <c r="Z55" s="271"/>
      <c r="AA55" s="271"/>
      <c r="AB55" s="271"/>
      <c r="AC55" s="271"/>
      <c r="AD55" s="271"/>
      <c r="AE55" s="271"/>
    </row>
    <row r="56" spans="1:47" s="274" customFormat="1" ht="10.35" customHeight="1" x14ac:dyDescent="0.2">
      <c r="A56" s="271"/>
      <c r="B56" s="272"/>
      <c r="C56" s="271"/>
      <c r="D56" s="271"/>
      <c r="E56" s="271"/>
      <c r="F56" s="271"/>
      <c r="G56" s="271"/>
      <c r="H56" s="271"/>
      <c r="I56" s="271"/>
      <c r="J56" s="271"/>
      <c r="K56" s="271"/>
      <c r="L56" s="273"/>
      <c r="S56" s="271"/>
      <c r="T56" s="271"/>
      <c r="U56" s="271"/>
      <c r="V56" s="271"/>
      <c r="W56" s="271"/>
      <c r="X56" s="271"/>
      <c r="Y56" s="271"/>
      <c r="Z56" s="271"/>
      <c r="AA56" s="271"/>
      <c r="AB56" s="271"/>
      <c r="AC56" s="271"/>
      <c r="AD56" s="271"/>
      <c r="AE56" s="271"/>
    </row>
    <row r="57" spans="1:47" s="274" customFormat="1" ht="29.25" customHeight="1" x14ac:dyDescent="0.2">
      <c r="A57" s="271"/>
      <c r="B57" s="272"/>
      <c r="C57" s="300" t="s">
        <v>101</v>
      </c>
      <c r="D57" s="288"/>
      <c r="E57" s="288"/>
      <c r="F57" s="288"/>
      <c r="G57" s="288"/>
      <c r="H57" s="288"/>
      <c r="I57" s="288"/>
      <c r="J57" s="301" t="s">
        <v>102</v>
      </c>
      <c r="K57" s="288"/>
      <c r="L57" s="273"/>
      <c r="S57" s="271"/>
      <c r="T57" s="271"/>
      <c r="U57" s="271"/>
      <c r="V57" s="271"/>
      <c r="W57" s="271"/>
      <c r="X57" s="271"/>
      <c r="Y57" s="271"/>
      <c r="Z57" s="271"/>
      <c r="AA57" s="271"/>
      <c r="AB57" s="271"/>
      <c r="AC57" s="271"/>
      <c r="AD57" s="271"/>
      <c r="AE57" s="271"/>
    </row>
    <row r="58" spans="1:47" s="274" customFormat="1" ht="10.35" customHeight="1" x14ac:dyDescent="0.2">
      <c r="A58" s="271"/>
      <c r="B58" s="272"/>
      <c r="C58" s="271"/>
      <c r="D58" s="271"/>
      <c r="E58" s="271"/>
      <c r="F58" s="271"/>
      <c r="G58" s="271"/>
      <c r="H58" s="271"/>
      <c r="I58" s="271"/>
      <c r="J58" s="271"/>
      <c r="K58" s="271"/>
      <c r="L58" s="273"/>
      <c r="S58" s="271"/>
      <c r="T58" s="271"/>
      <c r="U58" s="271"/>
      <c r="V58" s="271"/>
      <c r="W58" s="271"/>
      <c r="X58" s="271"/>
      <c r="Y58" s="271"/>
      <c r="Z58" s="271"/>
      <c r="AA58" s="271"/>
      <c r="AB58" s="271"/>
      <c r="AC58" s="271"/>
      <c r="AD58" s="271"/>
      <c r="AE58" s="271"/>
    </row>
    <row r="59" spans="1:47" s="274" customFormat="1" ht="22.9" customHeight="1" x14ac:dyDescent="0.2">
      <c r="A59" s="271"/>
      <c r="B59" s="272"/>
      <c r="C59" s="302" t="s">
        <v>72</v>
      </c>
      <c r="D59" s="271"/>
      <c r="E59" s="271"/>
      <c r="F59" s="271"/>
      <c r="G59" s="271"/>
      <c r="H59" s="271"/>
      <c r="I59" s="271"/>
      <c r="J59" s="283">
        <f>J80</f>
        <v>0</v>
      </c>
      <c r="K59" s="271"/>
      <c r="L59" s="273"/>
      <c r="S59" s="271"/>
      <c r="T59" s="271"/>
      <c r="U59" s="271"/>
      <c r="V59" s="271"/>
      <c r="W59" s="271"/>
      <c r="X59" s="271"/>
      <c r="Y59" s="271"/>
      <c r="Z59" s="271"/>
      <c r="AA59" s="271"/>
      <c r="AB59" s="271"/>
      <c r="AC59" s="271"/>
      <c r="AD59" s="271"/>
      <c r="AE59" s="271"/>
      <c r="AU59" s="264" t="s">
        <v>103</v>
      </c>
    </row>
    <row r="60" spans="1:47" s="303" customFormat="1" ht="24.95" customHeight="1" x14ac:dyDescent="0.2">
      <c r="B60" s="304"/>
      <c r="D60" s="305" t="s">
        <v>120</v>
      </c>
      <c r="E60" s="306"/>
      <c r="F60" s="306"/>
      <c r="G60" s="306"/>
      <c r="H60" s="306"/>
      <c r="I60" s="306"/>
      <c r="J60" s="307">
        <f>J81</f>
        <v>0</v>
      </c>
      <c r="L60" s="304"/>
    </row>
    <row r="61" spans="1:47" s="274" customFormat="1" ht="21.75" customHeight="1" x14ac:dyDescent="0.2">
      <c r="A61" s="271"/>
      <c r="B61" s="272"/>
      <c r="C61" s="271"/>
      <c r="D61" s="271"/>
      <c r="E61" s="271"/>
      <c r="F61" s="271"/>
      <c r="G61" s="271"/>
      <c r="H61" s="271"/>
      <c r="I61" s="271"/>
      <c r="J61" s="271"/>
      <c r="K61" s="271"/>
      <c r="L61" s="273"/>
      <c r="S61" s="271"/>
      <c r="T61" s="271"/>
      <c r="U61" s="271"/>
      <c r="V61" s="271"/>
      <c r="W61" s="271"/>
      <c r="X61" s="271"/>
      <c r="Y61" s="271"/>
      <c r="Z61" s="271"/>
      <c r="AA61" s="271"/>
      <c r="AB61" s="271"/>
      <c r="AC61" s="271"/>
      <c r="AD61" s="271"/>
      <c r="AE61" s="271"/>
    </row>
    <row r="62" spans="1:47" s="274" customFormat="1" ht="6.95" customHeight="1" x14ac:dyDescent="0.2">
      <c r="A62" s="271"/>
      <c r="B62" s="295"/>
      <c r="C62" s="296"/>
      <c r="D62" s="296"/>
      <c r="E62" s="296"/>
      <c r="F62" s="296"/>
      <c r="G62" s="296"/>
      <c r="H62" s="296"/>
      <c r="I62" s="296"/>
      <c r="J62" s="296"/>
      <c r="K62" s="296"/>
      <c r="L62" s="273"/>
      <c r="S62" s="271"/>
      <c r="T62" s="271"/>
      <c r="U62" s="271"/>
      <c r="V62" s="271"/>
      <c r="W62" s="271"/>
      <c r="X62" s="271"/>
      <c r="Y62" s="271"/>
      <c r="Z62" s="271"/>
      <c r="AA62" s="271"/>
      <c r="AB62" s="271"/>
      <c r="AC62" s="271"/>
      <c r="AD62" s="271"/>
      <c r="AE62" s="271"/>
    </row>
    <row r="66" spans="1:63" s="274" customFormat="1" ht="6.95" customHeight="1" x14ac:dyDescent="0.2">
      <c r="A66" s="271"/>
      <c r="B66" s="297"/>
      <c r="C66" s="298"/>
      <c r="D66" s="298"/>
      <c r="E66" s="298"/>
      <c r="F66" s="298"/>
      <c r="G66" s="298"/>
      <c r="H66" s="298"/>
      <c r="I66" s="298"/>
      <c r="J66" s="298"/>
      <c r="K66" s="298"/>
      <c r="L66" s="273"/>
      <c r="S66" s="271"/>
      <c r="T66" s="271"/>
      <c r="U66" s="271"/>
      <c r="V66" s="271"/>
      <c r="W66" s="271"/>
      <c r="X66" s="271"/>
      <c r="Y66" s="271"/>
      <c r="Z66" s="271"/>
      <c r="AA66" s="271"/>
      <c r="AB66" s="271"/>
      <c r="AC66" s="271"/>
      <c r="AD66" s="271"/>
      <c r="AE66" s="271"/>
    </row>
    <row r="67" spans="1:63" s="274" customFormat="1" ht="24.95" customHeight="1" x14ac:dyDescent="0.2">
      <c r="A67" s="271"/>
      <c r="B67" s="272"/>
      <c r="C67" s="268" t="s">
        <v>121</v>
      </c>
      <c r="D67" s="271"/>
      <c r="E67" s="271"/>
      <c r="F67" s="271"/>
      <c r="G67" s="271"/>
      <c r="H67" s="271"/>
      <c r="I67" s="271"/>
      <c r="J67" s="271"/>
      <c r="K67" s="271"/>
      <c r="L67" s="273"/>
      <c r="S67" s="271"/>
      <c r="T67" s="271"/>
      <c r="U67" s="271"/>
      <c r="V67" s="271"/>
      <c r="W67" s="271"/>
      <c r="X67" s="271"/>
      <c r="Y67" s="271"/>
      <c r="Z67" s="271"/>
      <c r="AA67" s="271"/>
      <c r="AB67" s="271"/>
      <c r="AC67" s="271"/>
      <c r="AD67" s="271"/>
      <c r="AE67" s="271"/>
    </row>
    <row r="68" spans="1:63" s="274" customFormat="1" ht="6.95" customHeight="1" x14ac:dyDescent="0.2">
      <c r="A68" s="271"/>
      <c r="B68" s="272"/>
      <c r="C68" s="271"/>
      <c r="D68" s="271"/>
      <c r="E68" s="271"/>
      <c r="F68" s="271"/>
      <c r="G68" s="271"/>
      <c r="H68" s="271"/>
      <c r="I68" s="271"/>
      <c r="J68" s="271"/>
      <c r="K68" s="271"/>
      <c r="L68" s="273"/>
      <c r="S68" s="271"/>
      <c r="T68" s="271"/>
      <c r="U68" s="271"/>
      <c r="V68" s="271"/>
      <c r="W68" s="271"/>
      <c r="X68" s="271"/>
      <c r="Y68" s="271"/>
      <c r="Z68" s="271"/>
      <c r="AA68" s="271"/>
      <c r="AB68" s="271"/>
      <c r="AC68" s="271"/>
      <c r="AD68" s="271"/>
      <c r="AE68" s="271"/>
    </row>
    <row r="69" spans="1:63" s="274" customFormat="1" ht="12" customHeight="1" x14ac:dyDescent="0.2">
      <c r="A69" s="271"/>
      <c r="B69" s="272"/>
      <c r="C69" s="270" t="s">
        <v>17</v>
      </c>
      <c r="D69" s="271"/>
      <c r="E69" s="271"/>
      <c r="F69" s="271"/>
      <c r="G69" s="271"/>
      <c r="H69" s="271"/>
      <c r="I69" s="271"/>
      <c r="J69" s="271"/>
      <c r="K69" s="271"/>
      <c r="L69" s="273"/>
      <c r="S69" s="271"/>
      <c r="T69" s="271"/>
      <c r="U69" s="271"/>
      <c r="V69" s="271"/>
      <c r="W69" s="271"/>
      <c r="X69" s="271"/>
      <c r="Y69" s="271"/>
      <c r="Z69" s="271"/>
      <c r="AA69" s="271"/>
      <c r="AB69" s="271"/>
      <c r="AC69" s="271"/>
      <c r="AD69" s="271"/>
      <c r="AE69" s="271"/>
    </row>
    <row r="70" spans="1:63" s="274" customFormat="1" ht="16.5" customHeight="1" x14ac:dyDescent="0.2">
      <c r="A70" s="271"/>
      <c r="B70" s="272"/>
      <c r="C70" s="271"/>
      <c r="D70" s="271"/>
      <c r="E70" s="477" t="str">
        <f>E7</f>
        <v>Turistické informační centrum v Opavě - rekonstrukce interiéru</v>
      </c>
      <c r="F70" s="478"/>
      <c r="G70" s="478"/>
      <c r="H70" s="478"/>
      <c r="I70" s="271"/>
      <c r="J70" s="271"/>
      <c r="K70" s="271"/>
      <c r="L70" s="273"/>
      <c r="S70" s="271"/>
      <c r="T70" s="271"/>
      <c r="U70" s="271"/>
      <c r="V70" s="271"/>
      <c r="W70" s="271"/>
      <c r="X70" s="271"/>
      <c r="Y70" s="271"/>
      <c r="Z70" s="271"/>
      <c r="AA70" s="271"/>
      <c r="AB70" s="271"/>
      <c r="AC70" s="271"/>
      <c r="AD70" s="271"/>
      <c r="AE70" s="271"/>
    </row>
    <row r="71" spans="1:63" s="274" customFormat="1" ht="12" customHeight="1" x14ac:dyDescent="0.2">
      <c r="A71" s="271"/>
      <c r="B71" s="272"/>
      <c r="C71" s="270" t="s">
        <v>98</v>
      </c>
      <c r="D71" s="271"/>
      <c r="E71" s="271"/>
      <c r="F71" s="271"/>
      <c r="G71" s="271"/>
      <c r="H71" s="271"/>
      <c r="I71" s="271"/>
      <c r="J71" s="271"/>
      <c r="K71" s="271"/>
      <c r="L71" s="273"/>
      <c r="S71" s="271"/>
      <c r="T71" s="271"/>
      <c r="U71" s="271"/>
      <c r="V71" s="271"/>
      <c r="W71" s="271"/>
      <c r="X71" s="271"/>
      <c r="Y71" s="271"/>
      <c r="Z71" s="271"/>
      <c r="AA71" s="271"/>
      <c r="AB71" s="271"/>
      <c r="AC71" s="271"/>
      <c r="AD71" s="271"/>
      <c r="AE71" s="271"/>
    </row>
    <row r="72" spans="1:63" s="274" customFormat="1" ht="16.5" customHeight="1" x14ac:dyDescent="0.2">
      <c r="A72" s="271"/>
      <c r="B72" s="272"/>
      <c r="C72" s="271"/>
      <c r="D72" s="271"/>
      <c r="E72" s="475" t="str">
        <f>E9</f>
        <v>07 - Všeobecné konstrukce a práce</v>
      </c>
      <c r="F72" s="476"/>
      <c r="G72" s="476"/>
      <c r="H72" s="476"/>
      <c r="I72" s="271"/>
      <c r="J72" s="271"/>
      <c r="K72" s="271"/>
      <c r="L72" s="273"/>
      <c r="S72" s="271"/>
      <c r="T72" s="271"/>
      <c r="U72" s="271"/>
      <c r="V72" s="271"/>
      <c r="W72" s="271"/>
      <c r="X72" s="271"/>
      <c r="Y72" s="271"/>
      <c r="Z72" s="271"/>
      <c r="AA72" s="271"/>
      <c r="AB72" s="271"/>
      <c r="AC72" s="271"/>
      <c r="AD72" s="271"/>
      <c r="AE72" s="271"/>
    </row>
    <row r="73" spans="1:63" s="274" customFormat="1" ht="6.95" customHeight="1" x14ac:dyDescent="0.2">
      <c r="A73" s="271"/>
      <c r="B73" s="272"/>
      <c r="C73" s="271"/>
      <c r="D73" s="271"/>
      <c r="E73" s="271"/>
      <c r="F73" s="271"/>
      <c r="G73" s="271"/>
      <c r="H73" s="271"/>
      <c r="I73" s="271"/>
      <c r="J73" s="271"/>
      <c r="K73" s="271"/>
      <c r="L73" s="273"/>
      <c r="S73" s="271"/>
      <c r="T73" s="271"/>
      <c r="U73" s="271"/>
      <c r="V73" s="271"/>
      <c r="W73" s="271"/>
      <c r="X73" s="271"/>
      <c r="Y73" s="271"/>
      <c r="Z73" s="271"/>
      <c r="AA73" s="271"/>
      <c r="AB73" s="271"/>
      <c r="AC73" s="271"/>
      <c r="AD73" s="271"/>
      <c r="AE73" s="271"/>
    </row>
    <row r="74" spans="1:63" s="274" customFormat="1" ht="12" customHeight="1" x14ac:dyDescent="0.2">
      <c r="A74" s="271"/>
      <c r="B74" s="272"/>
      <c r="C74" s="270" t="s">
        <v>21</v>
      </c>
      <c r="D74" s="271"/>
      <c r="E74" s="271"/>
      <c r="F74" s="275" t="str">
        <f>F12</f>
        <v xml:space="preserve"> </v>
      </c>
      <c r="G74" s="271"/>
      <c r="H74" s="271"/>
      <c r="I74" s="270" t="s">
        <v>23</v>
      </c>
      <c r="J74" s="276" t="str">
        <f>IF(J12="","",J12)</f>
        <v/>
      </c>
      <c r="K74" s="271"/>
      <c r="L74" s="273"/>
      <c r="S74" s="271"/>
      <c r="T74" s="271"/>
      <c r="U74" s="271"/>
      <c r="V74" s="271"/>
      <c r="W74" s="271"/>
      <c r="X74" s="271"/>
      <c r="Y74" s="271"/>
      <c r="Z74" s="271"/>
      <c r="AA74" s="271"/>
      <c r="AB74" s="271"/>
      <c r="AC74" s="271"/>
      <c r="AD74" s="271"/>
      <c r="AE74" s="271"/>
    </row>
    <row r="75" spans="1:63" s="274" customFormat="1" ht="6.95" customHeight="1" x14ac:dyDescent="0.2">
      <c r="A75" s="271"/>
      <c r="B75" s="272"/>
      <c r="C75" s="271"/>
      <c r="D75" s="271"/>
      <c r="E75" s="271"/>
      <c r="F75" s="271"/>
      <c r="G75" s="271"/>
      <c r="H75" s="271"/>
      <c r="I75" s="271"/>
      <c r="J75" s="271"/>
      <c r="K75" s="271"/>
      <c r="L75" s="273"/>
      <c r="S75" s="271"/>
      <c r="T75" s="271"/>
      <c r="U75" s="271"/>
      <c r="V75" s="271"/>
      <c r="W75" s="271"/>
      <c r="X75" s="271"/>
      <c r="Y75" s="271"/>
      <c r="Z75" s="271"/>
      <c r="AA75" s="271"/>
      <c r="AB75" s="271"/>
      <c r="AC75" s="271"/>
      <c r="AD75" s="271"/>
      <c r="AE75" s="271"/>
    </row>
    <row r="76" spans="1:63" s="274" customFormat="1" ht="40.15" customHeight="1" x14ac:dyDescent="0.2">
      <c r="A76" s="271"/>
      <c r="B76" s="272"/>
      <c r="C76" s="270" t="s">
        <v>24</v>
      </c>
      <c r="D76" s="271"/>
      <c r="E76" s="271"/>
      <c r="F76" s="275" t="str">
        <f>E15</f>
        <v>Statutární město Opava,Horní náměstí 382/69</v>
      </c>
      <c r="G76" s="271"/>
      <c r="H76" s="271"/>
      <c r="I76" s="270" t="s">
        <v>32</v>
      </c>
      <c r="J76" s="299" t="str">
        <f>E21</f>
        <v>nodum atelier,s.r.o.,Nádražní 49,739 91 Jablunkov</v>
      </c>
      <c r="K76" s="271"/>
      <c r="L76" s="273"/>
      <c r="S76" s="271"/>
      <c r="T76" s="271"/>
      <c r="U76" s="271"/>
      <c r="V76" s="271"/>
      <c r="W76" s="271"/>
      <c r="X76" s="271"/>
      <c r="Y76" s="271"/>
      <c r="Z76" s="271"/>
      <c r="AA76" s="271"/>
      <c r="AB76" s="271"/>
      <c r="AC76" s="271"/>
      <c r="AD76" s="271"/>
      <c r="AE76" s="271"/>
    </row>
    <row r="77" spans="1:63" s="274" customFormat="1" ht="15.2" customHeight="1" x14ac:dyDescent="0.2">
      <c r="A77" s="271"/>
      <c r="B77" s="272"/>
      <c r="C77" s="270" t="s">
        <v>30</v>
      </c>
      <c r="D77" s="271"/>
      <c r="E77" s="271"/>
      <c r="F77" s="275" t="str">
        <f>IF(E18="","",E18)</f>
        <v>Vyplň údaj</v>
      </c>
      <c r="G77" s="271"/>
      <c r="H77" s="271"/>
      <c r="I77" s="270" t="s">
        <v>37</v>
      </c>
      <c r="J77" s="299" t="str">
        <f>E24</f>
        <v xml:space="preserve"> </v>
      </c>
      <c r="K77" s="271"/>
      <c r="L77" s="273"/>
      <c r="S77" s="271"/>
      <c r="T77" s="271"/>
      <c r="U77" s="271"/>
      <c r="V77" s="271"/>
      <c r="W77" s="271"/>
      <c r="X77" s="271"/>
      <c r="Y77" s="271"/>
      <c r="Z77" s="271"/>
      <c r="AA77" s="271"/>
      <c r="AB77" s="271"/>
      <c r="AC77" s="271"/>
      <c r="AD77" s="271"/>
      <c r="AE77" s="271"/>
    </row>
    <row r="78" spans="1:63" s="274" customFormat="1" ht="10.35" customHeight="1" x14ac:dyDescent="0.2">
      <c r="A78" s="271"/>
      <c r="B78" s="272"/>
      <c r="C78" s="271"/>
      <c r="D78" s="271"/>
      <c r="E78" s="271"/>
      <c r="F78" s="271"/>
      <c r="G78" s="271"/>
      <c r="H78" s="271"/>
      <c r="I78" s="271"/>
      <c r="J78" s="271"/>
      <c r="K78" s="271"/>
      <c r="L78" s="273"/>
      <c r="S78" s="271"/>
      <c r="T78" s="271"/>
      <c r="U78" s="271"/>
      <c r="V78" s="271"/>
      <c r="W78" s="271"/>
      <c r="X78" s="271"/>
      <c r="Y78" s="271"/>
      <c r="Z78" s="271"/>
      <c r="AA78" s="271"/>
      <c r="AB78" s="271"/>
      <c r="AC78" s="271"/>
      <c r="AD78" s="271"/>
      <c r="AE78" s="271"/>
    </row>
    <row r="79" spans="1:63" s="322" customFormat="1" ht="29.25" customHeight="1" x14ac:dyDescent="0.2">
      <c r="A79" s="313"/>
      <c r="B79" s="314"/>
      <c r="C79" s="315" t="s">
        <v>122</v>
      </c>
      <c r="D79" s="316" t="s">
        <v>59</v>
      </c>
      <c r="E79" s="316" t="s">
        <v>55</v>
      </c>
      <c r="F79" s="316" t="s">
        <v>56</v>
      </c>
      <c r="G79" s="316" t="s">
        <v>123</v>
      </c>
      <c r="H79" s="316" t="s">
        <v>124</v>
      </c>
      <c r="I79" s="316" t="s">
        <v>125</v>
      </c>
      <c r="J79" s="316" t="s">
        <v>102</v>
      </c>
      <c r="K79" s="317" t="s">
        <v>126</v>
      </c>
      <c r="L79" s="318"/>
      <c r="M79" s="319" t="s">
        <v>3</v>
      </c>
      <c r="N79" s="320" t="s">
        <v>44</v>
      </c>
      <c r="O79" s="320" t="s">
        <v>127</v>
      </c>
      <c r="P79" s="320" t="s">
        <v>128</v>
      </c>
      <c r="Q79" s="320" t="s">
        <v>129</v>
      </c>
      <c r="R79" s="320" t="s">
        <v>130</v>
      </c>
      <c r="S79" s="320" t="s">
        <v>131</v>
      </c>
      <c r="T79" s="321" t="s">
        <v>132</v>
      </c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</row>
    <row r="80" spans="1:63" s="274" customFormat="1" ht="22.9" customHeight="1" x14ac:dyDescent="0.25">
      <c r="A80" s="271"/>
      <c r="B80" s="272"/>
      <c r="C80" s="323" t="s">
        <v>133</v>
      </c>
      <c r="D80" s="271"/>
      <c r="E80" s="271"/>
      <c r="F80" s="271"/>
      <c r="G80" s="271"/>
      <c r="H80" s="271"/>
      <c r="I80" s="271"/>
      <c r="J80" s="324">
        <f>BK80</f>
        <v>0</v>
      </c>
      <c r="K80" s="271"/>
      <c r="L80" s="272"/>
      <c r="M80" s="325"/>
      <c r="N80" s="326"/>
      <c r="O80" s="281"/>
      <c r="P80" s="327">
        <f>P81</f>
        <v>0</v>
      </c>
      <c r="Q80" s="281"/>
      <c r="R80" s="327">
        <f>R81</f>
        <v>0</v>
      </c>
      <c r="S80" s="281"/>
      <c r="T80" s="328">
        <f>T81</f>
        <v>0</v>
      </c>
      <c r="U80" s="271"/>
      <c r="V80" s="271"/>
      <c r="W80" s="271"/>
      <c r="X80" s="271"/>
      <c r="Y80" s="271"/>
      <c r="Z80" s="271"/>
      <c r="AA80" s="271"/>
      <c r="AB80" s="271"/>
      <c r="AC80" s="271"/>
      <c r="AD80" s="271"/>
      <c r="AE80" s="271"/>
      <c r="AT80" s="264" t="s">
        <v>73</v>
      </c>
      <c r="AU80" s="264" t="s">
        <v>103</v>
      </c>
      <c r="BK80" s="329">
        <f>BK81</f>
        <v>0</v>
      </c>
    </row>
    <row r="81" spans="1:65" s="330" customFormat="1" ht="25.9" customHeight="1" x14ac:dyDescent="0.2">
      <c r="B81" s="331"/>
      <c r="D81" s="332" t="s">
        <v>73</v>
      </c>
      <c r="E81" s="333" t="s">
        <v>722</v>
      </c>
      <c r="F81" s="333" t="s">
        <v>723</v>
      </c>
      <c r="J81" s="334">
        <f>BK81</f>
        <v>0</v>
      </c>
      <c r="L81" s="331"/>
      <c r="M81" s="335"/>
      <c r="N81" s="336"/>
      <c r="O81" s="336"/>
      <c r="P81" s="337">
        <f>SUM(P82:P108)</f>
        <v>0</v>
      </c>
      <c r="Q81" s="336"/>
      <c r="R81" s="337">
        <f>SUM(R82:R108)</f>
        <v>0</v>
      </c>
      <c r="S81" s="336"/>
      <c r="T81" s="338">
        <f>SUM(T82:T108)</f>
        <v>0</v>
      </c>
      <c r="AR81" s="332" t="s">
        <v>144</v>
      </c>
      <c r="AT81" s="339" t="s">
        <v>73</v>
      </c>
      <c r="AU81" s="339" t="s">
        <v>74</v>
      </c>
      <c r="AY81" s="332" t="s">
        <v>136</v>
      </c>
      <c r="BK81" s="340">
        <f>SUM(BK82:BK108)</f>
        <v>0</v>
      </c>
    </row>
    <row r="82" spans="1:65" s="274" customFormat="1" ht="37.9" customHeight="1" x14ac:dyDescent="0.2">
      <c r="A82" s="271"/>
      <c r="B82" s="272"/>
      <c r="C82" s="404" t="s">
        <v>82</v>
      </c>
      <c r="D82" s="343" t="s">
        <v>139</v>
      </c>
      <c r="E82" s="344" t="s">
        <v>725</v>
      </c>
      <c r="F82" s="345" t="s">
        <v>1151</v>
      </c>
      <c r="G82" s="346" t="s">
        <v>903</v>
      </c>
      <c r="H82" s="347">
        <v>1</v>
      </c>
      <c r="I82" s="131"/>
      <c r="J82" s="348">
        <f>ROUND(I82*H82,2)</f>
        <v>0</v>
      </c>
      <c r="K82" s="345" t="s">
        <v>3</v>
      </c>
      <c r="L82" s="272"/>
      <c r="M82" s="349" t="s">
        <v>3</v>
      </c>
      <c r="N82" s="350" t="s">
        <v>45</v>
      </c>
      <c r="O82" s="351"/>
      <c r="P82" s="352">
        <f>O82*H82</f>
        <v>0</v>
      </c>
      <c r="Q82" s="352">
        <v>0</v>
      </c>
      <c r="R82" s="352">
        <f>Q82*H82</f>
        <v>0</v>
      </c>
      <c r="S82" s="352">
        <v>0</v>
      </c>
      <c r="T82" s="353">
        <f>S82*H82</f>
        <v>0</v>
      </c>
      <c r="U82" s="271"/>
      <c r="V82" s="271"/>
      <c r="W82" s="271"/>
      <c r="X82" s="271"/>
      <c r="Y82" s="271"/>
      <c r="Z82" s="271"/>
      <c r="AA82" s="271"/>
      <c r="AB82" s="271"/>
      <c r="AC82" s="271"/>
      <c r="AD82" s="271"/>
      <c r="AE82" s="271"/>
      <c r="AR82" s="354" t="s">
        <v>727</v>
      </c>
      <c r="AT82" s="354" t="s">
        <v>139</v>
      </c>
      <c r="AU82" s="354" t="s">
        <v>82</v>
      </c>
      <c r="AY82" s="264" t="s">
        <v>136</v>
      </c>
      <c r="BE82" s="355">
        <f>IF(N82="základní",J82,0)</f>
        <v>0</v>
      </c>
      <c r="BF82" s="355">
        <f>IF(N82="snížená",J82,0)</f>
        <v>0</v>
      </c>
      <c r="BG82" s="355">
        <f>IF(N82="zákl. přenesená",J82,0)</f>
        <v>0</v>
      </c>
      <c r="BH82" s="355">
        <f>IF(N82="sníž. přenesená",J82,0)</f>
        <v>0</v>
      </c>
      <c r="BI82" s="355">
        <f>IF(N82="nulová",J82,0)</f>
        <v>0</v>
      </c>
      <c r="BJ82" s="264" t="s">
        <v>82</v>
      </c>
      <c r="BK82" s="355">
        <f>ROUND(I82*H82,2)</f>
        <v>0</v>
      </c>
      <c r="BL82" s="264" t="s">
        <v>727</v>
      </c>
      <c r="BM82" s="354" t="s">
        <v>1152</v>
      </c>
    </row>
    <row r="83" spans="1:65" s="369" customFormat="1" x14ac:dyDescent="0.2">
      <c r="B83" s="370"/>
      <c r="C83" s="422"/>
      <c r="D83" s="363" t="s">
        <v>148</v>
      </c>
      <c r="E83" s="371" t="s">
        <v>3</v>
      </c>
      <c r="F83" s="372" t="s">
        <v>82</v>
      </c>
      <c r="H83" s="373">
        <v>1</v>
      </c>
      <c r="I83" s="151"/>
      <c r="L83" s="370"/>
      <c r="M83" s="374"/>
      <c r="N83" s="375"/>
      <c r="O83" s="375"/>
      <c r="P83" s="375"/>
      <c r="Q83" s="375"/>
      <c r="R83" s="375"/>
      <c r="S83" s="375"/>
      <c r="T83" s="376"/>
      <c r="AT83" s="371" t="s">
        <v>148</v>
      </c>
      <c r="AU83" s="371" t="s">
        <v>82</v>
      </c>
      <c r="AV83" s="369" t="s">
        <v>84</v>
      </c>
      <c r="AW83" s="369" t="s">
        <v>36</v>
      </c>
      <c r="AX83" s="369" t="s">
        <v>74</v>
      </c>
      <c r="AY83" s="371" t="s">
        <v>136</v>
      </c>
    </row>
    <row r="84" spans="1:65" s="377" customFormat="1" x14ac:dyDescent="0.2">
      <c r="B84" s="378"/>
      <c r="C84" s="423"/>
      <c r="D84" s="363" t="s">
        <v>148</v>
      </c>
      <c r="E84" s="379" t="s">
        <v>3</v>
      </c>
      <c r="F84" s="380" t="s">
        <v>152</v>
      </c>
      <c r="H84" s="381">
        <v>1</v>
      </c>
      <c r="I84" s="159"/>
      <c r="L84" s="378"/>
      <c r="M84" s="382"/>
      <c r="N84" s="383"/>
      <c r="O84" s="383"/>
      <c r="P84" s="383"/>
      <c r="Q84" s="383"/>
      <c r="R84" s="383"/>
      <c r="S84" s="383"/>
      <c r="T84" s="384"/>
      <c r="AT84" s="379" t="s">
        <v>148</v>
      </c>
      <c r="AU84" s="379" t="s">
        <v>82</v>
      </c>
      <c r="AV84" s="377" t="s">
        <v>144</v>
      </c>
      <c r="AW84" s="377" t="s">
        <v>36</v>
      </c>
      <c r="AX84" s="377" t="s">
        <v>82</v>
      </c>
      <c r="AY84" s="379" t="s">
        <v>136</v>
      </c>
    </row>
    <row r="85" spans="1:65" s="274" customFormat="1" ht="16.5" customHeight="1" x14ac:dyDescent="0.2">
      <c r="A85" s="271"/>
      <c r="B85" s="272"/>
      <c r="C85" s="404" t="s">
        <v>84</v>
      </c>
      <c r="D85" s="404" t="s">
        <v>139</v>
      </c>
      <c r="E85" s="344" t="s">
        <v>731</v>
      </c>
      <c r="F85" s="345" t="s">
        <v>1153</v>
      </c>
      <c r="G85" s="346" t="s">
        <v>903</v>
      </c>
      <c r="H85" s="347">
        <v>1</v>
      </c>
      <c r="I85" s="131"/>
      <c r="J85" s="348">
        <f>ROUND(I85*H85,2)</f>
        <v>0</v>
      </c>
      <c r="K85" s="345" t="s">
        <v>3</v>
      </c>
      <c r="L85" s="272"/>
      <c r="M85" s="349" t="s">
        <v>3</v>
      </c>
      <c r="N85" s="350" t="s">
        <v>45</v>
      </c>
      <c r="O85" s="351"/>
      <c r="P85" s="352">
        <f>O85*H85</f>
        <v>0</v>
      </c>
      <c r="Q85" s="352">
        <v>0</v>
      </c>
      <c r="R85" s="352">
        <f>Q85*H85</f>
        <v>0</v>
      </c>
      <c r="S85" s="352">
        <v>0</v>
      </c>
      <c r="T85" s="353">
        <f>S85*H85</f>
        <v>0</v>
      </c>
      <c r="U85" s="271"/>
      <c r="V85" s="271"/>
      <c r="W85" s="271"/>
      <c r="X85" s="271"/>
      <c r="Y85" s="271"/>
      <c r="Z85" s="271"/>
      <c r="AA85" s="271"/>
      <c r="AB85" s="271"/>
      <c r="AC85" s="271"/>
      <c r="AD85" s="271"/>
      <c r="AE85" s="271"/>
      <c r="AR85" s="354" t="s">
        <v>727</v>
      </c>
      <c r="AT85" s="354" t="s">
        <v>139</v>
      </c>
      <c r="AU85" s="354" t="s">
        <v>82</v>
      </c>
      <c r="AY85" s="264" t="s">
        <v>136</v>
      </c>
      <c r="BE85" s="355">
        <f>IF(N85="základní",J85,0)</f>
        <v>0</v>
      </c>
      <c r="BF85" s="355">
        <f>IF(N85="snížená",J85,0)</f>
        <v>0</v>
      </c>
      <c r="BG85" s="355">
        <f>IF(N85="zákl. přenesená",J85,0)</f>
        <v>0</v>
      </c>
      <c r="BH85" s="355">
        <f>IF(N85="sníž. přenesená",J85,0)</f>
        <v>0</v>
      </c>
      <c r="BI85" s="355">
        <f>IF(N85="nulová",J85,0)</f>
        <v>0</v>
      </c>
      <c r="BJ85" s="264" t="s">
        <v>82</v>
      </c>
      <c r="BK85" s="355">
        <f>ROUND(I85*H85,2)</f>
        <v>0</v>
      </c>
      <c r="BL85" s="264" t="s">
        <v>727</v>
      </c>
      <c r="BM85" s="354" t="s">
        <v>1154</v>
      </c>
    </row>
    <row r="86" spans="1:65" s="369" customFormat="1" x14ac:dyDescent="0.2">
      <c r="B86" s="370"/>
      <c r="C86" s="422"/>
      <c r="D86" s="405" t="s">
        <v>148</v>
      </c>
      <c r="E86" s="371" t="s">
        <v>3</v>
      </c>
      <c r="F86" s="372" t="s">
        <v>82</v>
      </c>
      <c r="H86" s="373">
        <v>1</v>
      </c>
      <c r="I86" s="151"/>
      <c r="L86" s="370"/>
      <c r="M86" s="374"/>
      <c r="N86" s="375"/>
      <c r="O86" s="375"/>
      <c r="P86" s="375"/>
      <c r="Q86" s="375"/>
      <c r="R86" s="375"/>
      <c r="S86" s="375"/>
      <c r="T86" s="376"/>
      <c r="AT86" s="371" t="s">
        <v>148</v>
      </c>
      <c r="AU86" s="371" t="s">
        <v>82</v>
      </c>
      <c r="AV86" s="369" t="s">
        <v>84</v>
      </c>
      <c r="AW86" s="369" t="s">
        <v>36</v>
      </c>
      <c r="AX86" s="369" t="s">
        <v>74</v>
      </c>
      <c r="AY86" s="371" t="s">
        <v>136</v>
      </c>
    </row>
    <row r="87" spans="1:65" s="377" customFormat="1" x14ac:dyDescent="0.2">
      <c r="B87" s="378"/>
      <c r="C87" s="423"/>
      <c r="D87" s="405" t="s">
        <v>148</v>
      </c>
      <c r="E87" s="379" t="s">
        <v>3</v>
      </c>
      <c r="F87" s="380" t="s">
        <v>152</v>
      </c>
      <c r="H87" s="381">
        <v>1</v>
      </c>
      <c r="I87" s="159"/>
      <c r="L87" s="378"/>
      <c r="M87" s="382"/>
      <c r="N87" s="383"/>
      <c r="O87" s="383"/>
      <c r="P87" s="383"/>
      <c r="Q87" s="383"/>
      <c r="R87" s="383"/>
      <c r="S87" s="383"/>
      <c r="T87" s="384"/>
      <c r="AT87" s="379" t="s">
        <v>148</v>
      </c>
      <c r="AU87" s="379" t="s">
        <v>82</v>
      </c>
      <c r="AV87" s="377" t="s">
        <v>144</v>
      </c>
      <c r="AW87" s="377" t="s">
        <v>36</v>
      </c>
      <c r="AX87" s="377" t="s">
        <v>82</v>
      </c>
      <c r="AY87" s="379" t="s">
        <v>136</v>
      </c>
    </row>
    <row r="88" spans="1:65" s="274" customFormat="1" ht="21.75" customHeight="1" x14ac:dyDescent="0.2">
      <c r="A88" s="271"/>
      <c r="B88" s="272"/>
      <c r="C88" s="404" t="s">
        <v>163</v>
      </c>
      <c r="D88" s="404" t="s">
        <v>139</v>
      </c>
      <c r="E88" s="344" t="s">
        <v>735</v>
      </c>
      <c r="F88" s="345" t="s">
        <v>1155</v>
      </c>
      <c r="G88" s="346" t="s">
        <v>903</v>
      </c>
      <c r="H88" s="347">
        <v>1</v>
      </c>
      <c r="I88" s="131"/>
      <c r="J88" s="348">
        <f>ROUND(I88*H88,2)</f>
        <v>0</v>
      </c>
      <c r="K88" s="345" t="s">
        <v>3</v>
      </c>
      <c r="L88" s="272"/>
      <c r="M88" s="349" t="s">
        <v>3</v>
      </c>
      <c r="N88" s="350" t="s">
        <v>45</v>
      </c>
      <c r="O88" s="351"/>
      <c r="P88" s="352">
        <f>O88*H88</f>
        <v>0</v>
      </c>
      <c r="Q88" s="352">
        <v>0</v>
      </c>
      <c r="R88" s="352">
        <f>Q88*H88</f>
        <v>0</v>
      </c>
      <c r="S88" s="352">
        <v>0</v>
      </c>
      <c r="T88" s="353">
        <f>S88*H88</f>
        <v>0</v>
      </c>
      <c r="U88" s="271"/>
      <c r="V88" s="271"/>
      <c r="W88" s="271"/>
      <c r="X88" s="271"/>
      <c r="Y88" s="271"/>
      <c r="Z88" s="271"/>
      <c r="AA88" s="271"/>
      <c r="AB88" s="271"/>
      <c r="AC88" s="271"/>
      <c r="AD88" s="271"/>
      <c r="AE88" s="271"/>
      <c r="AR88" s="354" t="s">
        <v>727</v>
      </c>
      <c r="AT88" s="354" t="s">
        <v>139</v>
      </c>
      <c r="AU88" s="354" t="s">
        <v>82</v>
      </c>
      <c r="AY88" s="264" t="s">
        <v>136</v>
      </c>
      <c r="BE88" s="355">
        <f>IF(N88="základní",J88,0)</f>
        <v>0</v>
      </c>
      <c r="BF88" s="355">
        <f>IF(N88="snížená",J88,0)</f>
        <v>0</v>
      </c>
      <c r="BG88" s="355">
        <f>IF(N88="zákl. přenesená",J88,0)</f>
        <v>0</v>
      </c>
      <c r="BH88" s="355">
        <f>IF(N88="sníž. přenesená",J88,0)</f>
        <v>0</v>
      </c>
      <c r="BI88" s="355">
        <f>IF(N88="nulová",J88,0)</f>
        <v>0</v>
      </c>
      <c r="BJ88" s="264" t="s">
        <v>82</v>
      </c>
      <c r="BK88" s="355">
        <f>ROUND(I88*H88,2)</f>
        <v>0</v>
      </c>
      <c r="BL88" s="264" t="s">
        <v>727</v>
      </c>
      <c r="BM88" s="354" t="s">
        <v>1156</v>
      </c>
    </row>
    <row r="89" spans="1:65" s="369" customFormat="1" x14ac:dyDescent="0.2">
      <c r="B89" s="370"/>
      <c r="C89" s="422"/>
      <c r="D89" s="405" t="s">
        <v>148</v>
      </c>
      <c r="E89" s="371" t="s">
        <v>3</v>
      </c>
      <c r="F89" s="372" t="s">
        <v>82</v>
      </c>
      <c r="H89" s="373">
        <v>1</v>
      </c>
      <c r="I89" s="151"/>
      <c r="L89" s="370"/>
      <c r="M89" s="374"/>
      <c r="N89" s="375"/>
      <c r="O89" s="375"/>
      <c r="P89" s="375"/>
      <c r="Q89" s="375"/>
      <c r="R89" s="375"/>
      <c r="S89" s="375"/>
      <c r="T89" s="376"/>
      <c r="AT89" s="371" t="s">
        <v>148</v>
      </c>
      <c r="AU89" s="371" t="s">
        <v>82</v>
      </c>
      <c r="AV89" s="369" t="s">
        <v>84</v>
      </c>
      <c r="AW89" s="369" t="s">
        <v>36</v>
      </c>
      <c r="AX89" s="369" t="s">
        <v>74</v>
      </c>
      <c r="AY89" s="371" t="s">
        <v>136</v>
      </c>
    </row>
    <row r="90" spans="1:65" s="377" customFormat="1" x14ac:dyDescent="0.2">
      <c r="B90" s="378"/>
      <c r="C90" s="423"/>
      <c r="D90" s="405" t="s">
        <v>148</v>
      </c>
      <c r="E90" s="379" t="s">
        <v>3</v>
      </c>
      <c r="F90" s="380" t="s">
        <v>152</v>
      </c>
      <c r="H90" s="381">
        <v>1</v>
      </c>
      <c r="I90" s="159"/>
      <c r="L90" s="378"/>
      <c r="M90" s="382"/>
      <c r="N90" s="383"/>
      <c r="O90" s="383"/>
      <c r="P90" s="383"/>
      <c r="Q90" s="383"/>
      <c r="R90" s="383"/>
      <c r="S90" s="383"/>
      <c r="T90" s="384"/>
      <c r="AT90" s="379" t="s">
        <v>148</v>
      </c>
      <c r="AU90" s="379" t="s">
        <v>82</v>
      </c>
      <c r="AV90" s="377" t="s">
        <v>144</v>
      </c>
      <c r="AW90" s="377" t="s">
        <v>36</v>
      </c>
      <c r="AX90" s="377" t="s">
        <v>82</v>
      </c>
      <c r="AY90" s="379" t="s">
        <v>136</v>
      </c>
    </row>
    <row r="91" spans="1:65" s="274" customFormat="1" ht="24.2" customHeight="1" x14ac:dyDescent="0.2">
      <c r="A91" s="271"/>
      <c r="B91" s="272"/>
      <c r="C91" s="404" t="s">
        <v>144</v>
      </c>
      <c r="D91" s="404" t="s">
        <v>139</v>
      </c>
      <c r="E91" s="344" t="s">
        <v>739</v>
      </c>
      <c r="F91" s="345" t="s">
        <v>1157</v>
      </c>
      <c r="G91" s="346" t="s">
        <v>903</v>
      </c>
      <c r="H91" s="347">
        <v>1</v>
      </c>
      <c r="I91" s="131"/>
      <c r="J91" s="348">
        <f>ROUND(I91*H91,2)</f>
        <v>0</v>
      </c>
      <c r="K91" s="345" t="s">
        <v>3</v>
      </c>
      <c r="L91" s="272"/>
      <c r="M91" s="349" t="s">
        <v>3</v>
      </c>
      <c r="N91" s="350" t="s">
        <v>45</v>
      </c>
      <c r="O91" s="351"/>
      <c r="P91" s="352">
        <f>O91*H91</f>
        <v>0</v>
      </c>
      <c r="Q91" s="352">
        <v>0</v>
      </c>
      <c r="R91" s="352">
        <f>Q91*H91</f>
        <v>0</v>
      </c>
      <c r="S91" s="352">
        <v>0</v>
      </c>
      <c r="T91" s="353">
        <f>S91*H91</f>
        <v>0</v>
      </c>
      <c r="U91" s="271"/>
      <c r="V91" s="271"/>
      <c r="W91" s="271"/>
      <c r="X91" s="271"/>
      <c r="Y91" s="271"/>
      <c r="Z91" s="271"/>
      <c r="AA91" s="271"/>
      <c r="AB91" s="271"/>
      <c r="AC91" s="271"/>
      <c r="AD91" s="271"/>
      <c r="AE91" s="271"/>
      <c r="AR91" s="354" t="s">
        <v>727</v>
      </c>
      <c r="AT91" s="354" t="s">
        <v>139</v>
      </c>
      <c r="AU91" s="354" t="s">
        <v>82</v>
      </c>
      <c r="AY91" s="264" t="s">
        <v>136</v>
      </c>
      <c r="BE91" s="355">
        <f>IF(N91="základní",J91,0)</f>
        <v>0</v>
      </c>
      <c r="BF91" s="355">
        <f>IF(N91="snížená",J91,0)</f>
        <v>0</v>
      </c>
      <c r="BG91" s="355">
        <f>IF(N91="zákl. přenesená",J91,0)</f>
        <v>0</v>
      </c>
      <c r="BH91" s="355">
        <f>IF(N91="sníž. přenesená",J91,0)</f>
        <v>0</v>
      </c>
      <c r="BI91" s="355">
        <f>IF(N91="nulová",J91,0)</f>
        <v>0</v>
      </c>
      <c r="BJ91" s="264" t="s">
        <v>82</v>
      </c>
      <c r="BK91" s="355">
        <f>ROUND(I91*H91,2)</f>
        <v>0</v>
      </c>
      <c r="BL91" s="264" t="s">
        <v>727</v>
      </c>
      <c r="BM91" s="354" t="s">
        <v>1158</v>
      </c>
    </row>
    <row r="92" spans="1:65" s="369" customFormat="1" x14ac:dyDescent="0.2">
      <c r="B92" s="370"/>
      <c r="C92" s="422"/>
      <c r="D92" s="405" t="s">
        <v>148</v>
      </c>
      <c r="E92" s="371" t="s">
        <v>3</v>
      </c>
      <c r="F92" s="372" t="s">
        <v>82</v>
      </c>
      <c r="H92" s="373">
        <v>1</v>
      </c>
      <c r="I92" s="151"/>
      <c r="L92" s="370"/>
      <c r="M92" s="374"/>
      <c r="N92" s="375"/>
      <c r="O92" s="375"/>
      <c r="P92" s="375"/>
      <c r="Q92" s="375"/>
      <c r="R92" s="375"/>
      <c r="S92" s="375"/>
      <c r="T92" s="376"/>
      <c r="AT92" s="371" t="s">
        <v>148</v>
      </c>
      <c r="AU92" s="371" t="s">
        <v>82</v>
      </c>
      <c r="AV92" s="369" t="s">
        <v>84</v>
      </c>
      <c r="AW92" s="369" t="s">
        <v>36</v>
      </c>
      <c r="AX92" s="369" t="s">
        <v>74</v>
      </c>
      <c r="AY92" s="371" t="s">
        <v>136</v>
      </c>
    </row>
    <row r="93" spans="1:65" s="377" customFormat="1" x14ac:dyDescent="0.2">
      <c r="B93" s="378"/>
      <c r="C93" s="423"/>
      <c r="D93" s="405" t="s">
        <v>148</v>
      </c>
      <c r="E93" s="379" t="s">
        <v>3</v>
      </c>
      <c r="F93" s="380" t="s">
        <v>152</v>
      </c>
      <c r="H93" s="381">
        <v>1</v>
      </c>
      <c r="I93" s="159"/>
      <c r="L93" s="378"/>
      <c r="M93" s="382"/>
      <c r="N93" s="383"/>
      <c r="O93" s="383"/>
      <c r="P93" s="383"/>
      <c r="Q93" s="383"/>
      <c r="R93" s="383"/>
      <c r="S93" s="383"/>
      <c r="T93" s="384"/>
      <c r="AT93" s="379" t="s">
        <v>148</v>
      </c>
      <c r="AU93" s="379" t="s">
        <v>82</v>
      </c>
      <c r="AV93" s="377" t="s">
        <v>144</v>
      </c>
      <c r="AW93" s="377" t="s">
        <v>36</v>
      </c>
      <c r="AX93" s="377" t="s">
        <v>82</v>
      </c>
      <c r="AY93" s="379" t="s">
        <v>136</v>
      </c>
    </row>
    <row r="94" spans="1:65" s="274" customFormat="1" ht="16.5" customHeight="1" x14ac:dyDescent="0.2">
      <c r="A94" s="271"/>
      <c r="B94" s="272"/>
      <c r="C94" s="404" t="s">
        <v>174</v>
      </c>
      <c r="D94" s="404" t="s">
        <v>139</v>
      </c>
      <c r="E94" s="344" t="s">
        <v>743</v>
      </c>
      <c r="F94" s="345" t="s">
        <v>1159</v>
      </c>
      <c r="G94" s="346" t="s">
        <v>903</v>
      </c>
      <c r="H94" s="347">
        <v>1</v>
      </c>
      <c r="I94" s="131"/>
      <c r="J94" s="348">
        <f>ROUND(I94*H94,2)</f>
        <v>0</v>
      </c>
      <c r="K94" s="345" t="s">
        <v>3</v>
      </c>
      <c r="L94" s="272"/>
      <c r="M94" s="349" t="s">
        <v>3</v>
      </c>
      <c r="N94" s="350" t="s">
        <v>45</v>
      </c>
      <c r="O94" s="351"/>
      <c r="P94" s="352">
        <f>O94*H94</f>
        <v>0</v>
      </c>
      <c r="Q94" s="352">
        <v>0</v>
      </c>
      <c r="R94" s="352">
        <f>Q94*H94</f>
        <v>0</v>
      </c>
      <c r="S94" s="352">
        <v>0</v>
      </c>
      <c r="T94" s="353">
        <f>S94*H94</f>
        <v>0</v>
      </c>
      <c r="U94" s="271"/>
      <c r="V94" s="271"/>
      <c r="W94" s="271"/>
      <c r="X94" s="271"/>
      <c r="Y94" s="271"/>
      <c r="Z94" s="271"/>
      <c r="AA94" s="271"/>
      <c r="AB94" s="271"/>
      <c r="AC94" s="271"/>
      <c r="AD94" s="271"/>
      <c r="AE94" s="271"/>
      <c r="AR94" s="354" t="s">
        <v>727</v>
      </c>
      <c r="AT94" s="354" t="s">
        <v>139</v>
      </c>
      <c r="AU94" s="354" t="s">
        <v>82</v>
      </c>
      <c r="AY94" s="264" t="s">
        <v>136</v>
      </c>
      <c r="BE94" s="355">
        <f>IF(N94="základní",J94,0)</f>
        <v>0</v>
      </c>
      <c r="BF94" s="355">
        <f>IF(N94="snížená",J94,0)</f>
        <v>0</v>
      </c>
      <c r="BG94" s="355">
        <f>IF(N94="zákl. přenesená",J94,0)</f>
        <v>0</v>
      </c>
      <c r="BH94" s="355">
        <f>IF(N94="sníž. přenesená",J94,0)</f>
        <v>0</v>
      </c>
      <c r="BI94" s="355">
        <f>IF(N94="nulová",J94,0)</f>
        <v>0</v>
      </c>
      <c r="BJ94" s="264" t="s">
        <v>82</v>
      </c>
      <c r="BK94" s="355">
        <f>ROUND(I94*H94,2)</f>
        <v>0</v>
      </c>
      <c r="BL94" s="264" t="s">
        <v>727</v>
      </c>
      <c r="BM94" s="354" t="s">
        <v>1160</v>
      </c>
    </row>
    <row r="95" spans="1:65" s="369" customFormat="1" x14ac:dyDescent="0.2">
      <c r="B95" s="370"/>
      <c r="C95" s="422"/>
      <c r="D95" s="405" t="s">
        <v>148</v>
      </c>
      <c r="E95" s="371" t="s">
        <v>3</v>
      </c>
      <c r="F95" s="372" t="s">
        <v>82</v>
      </c>
      <c r="H95" s="373">
        <v>1</v>
      </c>
      <c r="I95" s="151"/>
      <c r="L95" s="370"/>
      <c r="M95" s="374"/>
      <c r="N95" s="375"/>
      <c r="O95" s="375"/>
      <c r="P95" s="375"/>
      <c r="Q95" s="375"/>
      <c r="R95" s="375"/>
      <c r="S95" s="375"/>
      <c r="T95" s="376"/>
      <c r="AT95" s="371" t="s">
        <v>148</v>
      </c>
      <c r="AU95" s="371" t="s">
        <v>82</v>
      </c>
      <c r="AV95" s="369" t="s">
        <v>84</v>
      </c>
      <c r="AW95" s="369" t="s">
        <v>36</v>
      </c>
      <c r="AX95" s="369" t="s">
        <v>74</v>
      </c>
      <c r="AY95" s="371" t="s">
        <v>136</v>
      </c>
    </row>
    <row r="96" spans="1:65" s="377" customFormat="1" x14ac:dyDescent="0.2">
      <c r="B96" s="378"/>
      <c r="C96" s="423"/>
      <c r="D96" s="405" t="s">
        <v>148</v>
      </c>
      <c r="E96" s="379" t="s">
        <v>3</v>
      </c>
      <c r="F96" s="380" t="s">
        <v>152</v>
      </c>
      <c r="H96" s="381">
        <v>1</v>
      </c>
      <c r="I96" s="159"/>
      <c r="L96" s="378"/>
      <c r="M96" s="382"/>
      <c r="N96" s="383"/>
      <c r="O96" s="383"/>
      <c r="P96" s="383"/>
      <c r="Q96" s="383"/>
      <c r="R96" s="383"/>
      <c r="S96" s="383"/>
      <c r="T96" s="384"/>
      <c r="AT96" s="379" t="s">
        <v>148</v>
      </c>
      <c r="AU96" s="379" t="s">
        <v>82</v>
      </c>
      <c r="AV96" s="377" t="s">
        <v>144</v>
      </c>
      <c r="AW96" s="377" t="s">
        <v>36</v>
      </c>
      <c r="AX96" s="377" t="s">
        <v>82</v>
      </c>
      <c r="AY96" s="379" t="s">
        <v>136</v>
      </c>
    </row>
    <row r="97" spans="1:65" s="274" customFormat="1" ht="37.9" customHeight="1" x14ac:dyDescent="0.2">
      <c r="A97" s="271"/>
      <c r="B97" s="272"/>
      <c r="C97" s="404" t="s">
        <v>137</v>
      </c>
      <c r="D97" s="404" t="s">
        <v>139</v>
      </c>
      <c r="E97" s="344" t="s">
        <v>747</v>
      </c>
      <c r="F97" s="345" t="s">
        <v>1161</v>
      </c>
      <c r="G97" s="346" t="s">
        <v>903</v>
      </c>
      <c r="H97" s="347">
        <v>1</v>
      </c>
      <c r="I97" s="131"/>
      <c r="J97" s="348">
        <f>ROUND(I97*H97,2)</f>
        <v>0</v>
      </c>
      <c r="K97" s="345" t="s">
        <v>3</v>
      </c>
      <c r="L97" s="272"/>
      <c r="M97" s="349" t="s">
        <v>3</v>
      </c>
      <c r="N97" s="350" t="s">
        <v>45</v>
      </c>
      <c r="O97" s="351"/>
      <c r="P97" s="352">
        <f>O97*H97</f>
        <v>0</v>
      </c>
      <c r="Q97" s="352">
        <v>0</v>
      </c>
      <c r="R97" s="352">
        <f>Q97*H97</f>
        <v>0</v>
      </c>
      <c r="S97" s="352">
        <v>0</v>
      </c>
      <c r="T97" s="353">
        <f>S97*H97</f>
        <v>0</v>
      </c>
      <c r="U97" s="271"/>
      <c r="V97" s="271"/>
      <c r="W97" s="271"/>
      <c r="X97" s="271"/>
      <c r="Y97" s="271"/>
      <c r="Z97" s="271"/>
      <c r="AA97" s="271"/>
      <c r="AB97" s="271"/>
      <c r="AC97" s="271"/>
      <c r="AD97" s="271"/>
      <c r="AE97" s="271"/>
      <c r="AR97" s="354" t="s">
        <v>727</v>
      </c>
      <c r="AT97" s="354" t="s">
        <v>139</v>
      </c>
      <c r="AU97" s="354" t="s">
        <v>82</v>
      </c>
      <c r="AY97" s="264" t="s">
        <v>136</v>
      </c>
      <c r="BE97" s="355">
        <f>IF(N97="základní",J97,0)</f>
        <v>0</v>
      </c>
      <c r="BF97" s="355">
        <f>IF(N97="snížená",J97,0)</f>
        <v>0</v>
      </c>
      <c r="BG97" s="355">
        <f>IF(N97="zákl. přenesená",J97,0)</f>
        <v>0</v>
      </c>
      <c r="BH97" s="355">
        <f>IF(N97="sníž. přenesená",J97,0)</f>
        <v>0</v>
      </c>
      <c r="BI97" s="355">
        <f>IF(N97="nulová",J97,0)</f>
        <v>0</v>
      </c>
      <c r="BJ97" s="264" t="s">
        <v>82</v>
      </c>
      <c r="BK97" s="355">
        <f>ROUND(I97*H97,2)</f>
        <v>0</v>
      </c>
      <c r="BL97" s="264" t="s">
        <v>727</v>
      </c>
      <c r="BM97" s="354" t="s">
        <v>1162</v>
      </c>
    </row>
    <row r="98" spans="1:65" s="369" customFormat="1" x14ac:dyDescent="0.2">
      <c r="B98" s="370"/>
      <c r="C98" s="422"/>
      <c r="D98" s="405" t="s">
        <v>148</v>
      </c>
      <c r="E98" s="371" t="s">
        <v>3</v>
      </c>
      <c r="F98" s="372" t="s">
        <v>82</v>
      </c>
      <c r="H98" s="373">
        <v>1</v>
      </c>
      <c r="I98" s="151"/>
      <c r="L98" s="370"/>
      <c r="M98" s="374"/>
      <c r="N98" s="375"/>
      <c r="O98" s="375"/>
      <c r="P98" s="375"/>
      <c r="Q98" s="375"/>
      <c r="R98" s="375"/>
      <c r="S98" s="375"/>
      <c r="T98" s="376"/>
      <c r="AT98" s="371" t="s">
        <v>148</v>
      </c>
      <c r="AU98" s="371" t="s">
        <v>82</v>
      </c>
      <c r="AV98" s="369" t="s">
        <v>84</v>
      </c>
      <c r="AW98" s="369" t="s">
        <v>36</v>
      </c>
      <c r="AX98" s="369" t="s">
        <v>74</v>
      </c>
      <c r="AY98" s="371" t="s">
        <v>136</v>
      </c>
    </row>
    <row r="99" spans="1:65" s="377" customFormat="1" x14ac:dyDescent="0.2">
      <c r="B99" s="378"/>
      <c r="C99" s="423"/>
      <c r="D99" s="405" t="s">
        <v>148</v>
      </c>
      <c r="E99" s="379" t="s">
        <v>3</v>
      </c>
      <c r="F99" s="380" t="s">
        <v>152</v>
      </c>
      <c r="H99" s="381">
        <v>1</v>
      </c>
      <c r="I99" s="159"/>
      <c r="L99" s="378"/>
      <c r="M99" s="382"/>
      <c r="N99" s="383"/>
      <c r="O99" s="383"/>
      <c r="P99" s="383"/>
      <c r="Q99" s="383"/>
      <c r="R99" s="383"/>
      <c r="S99" s="383"/>
      <c r="T99" s="384"/>
      <c r="AT99" s="379" t="s">
        <v>148</v>
      </c>
      <c r="AU99" s="379" t="s">
        <v>82</v>
      </c>
      <c r="AV99" s="377" t="s">
        <v>144</v>
      </c>
      <c r="AW99" s="377" t="s">
        <v>36</v>
      </c>
      <c r="AX99" s="377" t="s">
        <v>82</v>
      </c>
      <c r="AY99" s="379" t="s">
        <v>136</v>
      </c>
    </row>
    <row r="100" spans="1:65" s="274" customFormat="1" ht="16.5" customHeight="1" x14ac:dyDescent="0.2">
      <c r="A100" s="271"/>
      <c r="B100" s="272"/>
      <c r="C100" s="404" t="s">
        <v>183</v>
      </c>
      <c r="D100" s="404" t="s">
        <v>139</v>
      </c>
      <c r="E100" s="344" t="s">
        <v>751</v>
      </c>
      <c r="F100" s="345" t="s">
        <v>1163</v>
      </c>
      <c r="G100" s="346" t="s">
        <v>903</v>
      </c>
      <c r="H100" s="347">
        <v>1</v>
      </c>
      <c r="I100" s="131"/>
      <c r="J100" s="348">
        <f>ROUND(I100*H100,2)</f>
        <v>0</v>
      </c>
      <c r="K100" s="345" t="s">
        <v>3</v>
      </c>
      <c r="L100" s="272"/>
      <c r="M100" s="349" t="s">
        <v>3</v>
      </c>
      <c r="N100" s="350" t="s">
        <v>45</v>
      </c>
      <c r="O100" s="351"/>
      <c r="P100" s="352">
        <f>O100*H100</f>
        <v>0</v>
      </c>
      <c r="Q100" s="352">
        <v>0</v>
      </c>
      <c r="R100" s="352">
        <f>Q100*H100</f>
        <v>0</v>
      </c>
      <c r="S100" s="352">
        <v>0</v>
      </c>
      <c r="T100" s="353">
        <f>S100*H100</f>
        <v>0</v>
      </c>
      <c r="U100" s="271"/>
      <c r="V100" s="271"/>
      <c r="W100" s="271"/>
      <c r="X100" s="271"/>
      <c r="Y100" s="271"/>
      <c r="Z100" s="271"/>
      <c r="AA100" s="271"/>
      <c r="AB100" s="271"/>
      <c r="AC100" s="271"/>
      <c r="AD100" s="271"/>
      <c r="AE100" s="271"/>
      <c r="AR100" s="354" t="s">
        <v>727</v>
      </c>
      <c r="AT100" s="354" t="s">
        <v>139</v>
      </c>
      <c r="AU100" s="354" t="s">
        <v>82</v>
      </c>
      <c r="AY100" s="264" t="s">
        <v>136</v>
      </c>
      <c r="BE100" s="355">
        <f>IF(N100="základní",J100,0)</f>
        <v>0</v>
      </c>
      <c r="BF100" s="355">
        <f>IF(N100="snížená",J100,0)</f>
        <v>0</v>
      </c>
      <c r="BG100" s="355">
        <f>IF(N100="zákl. přenesená",J100,0)</f>
        <v>0</v>
      </c>
      <c r="BH100" s="355">
        <f>IF(N100="sníž. přenesená",J100,0)</f>
        <v>0</v>
      </c>
      <c r="BI100" s="355">
        <f>IF(N100="nulová",J100,0)</f>
        <v>0</v>
      </c>
      <c r="BJ100" s="264" t="s">
        <v>82</v>
      </c>
      <c r="BK100" s="355">
        <f>ROUND(I100*H100,2)</f>
        <v>0</v>
      </c>
      <c r="BL100" s="264" t="s">
        <v>727</v>
      </c>
      <c r="BM100" s="354" t="s">
        <v>1164</v>
      </c>
    </row>
    <row r="101" spans="1:65" s="369" customFormat="1" x14ac:dyDescent="0.2">
      <c r="B101" s="370"/>
      <c r="C101" s="422"/>
      <c r="D101" s="405" t="s">
        <v>148</v>
      </c>
      <c r="E101" s="371" t="s">
        <v>3</v>
      </c>
      <c r="F101" s="372" t="s">
        <v>82</v>
      </c>
      <c r="H101" s="373">
        <v>1</v>
      </c>
      <c r="I101" s="151"/>
      <c r="L101" s="370"/>
      <c r="M101" s="374"/>
      <c r="N101" s="375"/>
      <c r="O101" s="375"/>
      <c r="P101" s="375"/>
      <c r="Q101" s="375"/>
      <c r="R101" s="375"/>
      <c r="S101" s="375"/>
      <c r="T101" s="376"/>
      <c r="AT101" s="371" t="s">
        <v>148</v>
      </c>
      <c r="AU101" s="371" t="s">
        <v>82</v>
      </c>
      <c r="AV101" s="369" t="s">
        <v>84</v>
      </c>
      <c r="AW101" s="369" t="s">
        <v>36</v>
      </c>
      <c r="AX101" s="369" t="s">
        <v>74</v>
      </c>
      <c r="AY101" s="371" t="s">
        <v>136</v>
      </c>
    </row>
    <row r="102" spans="1:65" s="377" customFormat="1" x14ac:dyDescent="0.2">
      <c r="B102" s="378"/>
      <c r="C102" s="423"/>
      <c r="D102" s="405" t="s">
        <v>148</v>
      </c>
      <c r="E102" s="379" t="s">
        <v>3</v>
      </c>
      <c r="F102" s="380" t="s">
        <v>152</v>
      </c>
      <c r="H102" s="381">
        <v>1</v>
      </c>
      <c r="I102" s="159"/>
      <c r="L102" s="378"/>
      <c r="M102" s="382"/>
      <c r="N102" s="383"/>
      <c r="O102" s="383"/>
      <c r="P102" s="383"/>
      <c r="Q102" s="383"/>
      <c r="R102" s="383"/>
      <c r="S102" s="383"/>
      <c r="T102" s="384"/>
      <c r="AT102" s="379" t="s">
        <v>148</v>
      </c>
      <c r="AU102" s="379" t="s">
        <v>82</v>
      </c>
      <c r="AV102" s="377" t="s">
        <v>144</v>
      </c>
      <c r="AW102" s="377" t="s">
        <v>36</v>
      </c>
      <c r="AX102" s="377" t="s">
        <v>82</v>
      </c>
      <c r="AY102" s="379" t="s">
        <v>136</v>
      </c>
    </row>
    <row r="103" spans="1:65" s="274" customFormat="1" ht="16.5" customHeight="1" x14ac:dyDescent="0.2">
      <c r="A103" s="271"/>
      <c r="B103" s="272"/>
      <c r="C103" s="404" t="s">
        <v>200</v>
      </c>
      <c r="D103" s="404" t="s">
        <v>139</v>
      </c>
      <c r="E103" s="344" t="s">
        <v>755</v>
      </c>
      <c r="F103" s="345" t="s">
        <v>1165</v>
      </c>
      <c r="G103" s="346" t="s">
        <v>903</v>
      </c>
      <c r="H103" s="347">
        <v>1</v>
      </c>
      <c r="I103" s="131"/>
      <c r="J103" s="348">
        <f>ROUND(I103*H103,2)</f>
        <v>0</v>
      </c>
      <c r="K103" s="345" t="s">
        <v>3</v>
      </c>
      <c r="L103" s="272"/>
      <c r="M103" s="349" t="s">
        <v>3</v>
      </c>
      <c r="N103" s="350" t="s">
        <v>45</v>
      </c>
      <c r="O103" s="351"/>
      <c r="P103" s="352">
        <f>O103*H103</f>
        <v>0</v>
      </c>
      <c r="Q103" s="352">
        <v>0</v>
      </c>
      <c r="R103" s="352">
        <f>Q103*H103</f>
        <v>0</v>
      </c>
      <c r="S103" s="352">
        <v>0</v>
      </c>
      <c r="T103" s="353">
        <f>S103*H103</f>
        <v>0</v>
      </c>
      <c r="U103" s="271"/>
      <c r="V103" s="271"/>
      <c r="W103" s="271"/>
      <c r="X103" s="271"/>
      <c r="Y103" s="271"/>
      <c r="Z103" s="271"/>
      <c r="AA103" s="271"/>
      <c r="AB103" s="271"/>
      <c r="AC103" s="271"/>
      <c r="AD103" s="271"/>
      <c r="AE103" s="271"/>
      <c r="AR103" s="354" t="s">
        <v>727</v>
      </c>
      <c r="AT103" s="354" t="s">
        <v>139</v>
      </c>
      <c r="AU103" s="354" t="s">
        <v>82</v>
      </c>
      <c r="AY103" s="264" t="s">
        <v>136</v>
      </c>
      <c r="BE103" s="355">
        <f>IF(N103="základní",J103,0)</f>
        <v>0</v>
      </c>
      <c r="BF103" s="355">
        <f>IF(N103="snížená",J103,0)</f>
        <v>0</v>
      </c>
      <c r="BG103" s="355">
        <f>IF(N103="zákl. přenesená",J103,0)</f>
        <v>0</v>
      </c>
      <c r="BH103" s="355">
        <f>IF(N103="sníž. přenesená",J103,0)</f>
        <v>0</v>
      </c>
      <c r="BI103" s="355">
        <f>IF(N103="nulová",J103,0)</f>
        <v>0</v>
      </c>
      <c r="BJ103" s="264" t="s">
        <v>82</v>
      </c>
      <c r="BK103" s="355">
        <f>ROUND(I103*H103,2)</f>
        <v>0</v>
      </c>
      <c r="BL103" s="264" t="s">
        <v>727</v>
      </c>
      <c r="BM103" s="354" t="s">
        <v>1166</v>
      </c>
    </row>
    <row r="104" spans="1:65" s="369" customFormat="1" x14ac:dyDescent="0.2">
      <c r="B104" s="370"/>
      <c r="C104" s="422"/>
      <c r="D104" s="405" t="s">
        <v>148</v>
      </c>
      <c r="E104" s="371" t="s">
        <v>3</v>
      </c>
      <c r="F104" s="372" t="s">
        <v>82</v>
      </c>
      <c r="H104" s="373">
        <v>1</v>
      </c>
      <c r="I104" s="151"/>
      <c r="L104" s="370"/>
      <c r="M104" s="374"/>
      <c r="N104" s="375"/>
      <c r="O104" s="375"/>
      <c r="P104" s="375"/>
      <c r="Q104" s="375"/>
      <c r="R104" s="375"/>
      <c r="S104" s="375"/>
      <c r="T104" s="376"/>
      <c r="AT104" s="371" t="s">
        <v>148</v>
      </c>
      <c r="AU104" s="371" t="s">
        <v>82</v>
      </c>
      <c r="AV104" s="369" t="s">
        <v>84</v>
      </c>
      <c r="AW104" s="369" t="s">
        <v>36</v>
      </c>
      <c r="AX104" s="369" t="s">
        <v>74</v>
      </c>
      <c r="AY104" s="371" t="s">
        <v>136</v>
      </c>
    </row>
    <row r="105" spans="1:65" s="377" customFormat="1" x14ac:dyDescent="0.2">
      <c r="B105" s="378"/>
      <c r="C105" s="423"/>
      <c r="D105" s="405" t="s">
        <v>148</v>
      </c>
      <c r="E105" s="379" t="s">
        <v>3</v>
      </c>
      <c r="F105" s="380" t="s">
        <v>152</v>
      </c>
      <c r="H105" s="381">
        <v>1</v>
      </c>
      <c r="I105" s="159"/>
      <c r="L105" s="378"/>
      <c r="M105" s="382"/>
      <c r="N105" s="383"/>
      <c r="O105" s="383"/>
      <c r="P105" s="383"/>
      <c r="Q105" s="383"/>
      <c r="R105" s="383"/>
      <c r="S105" s="383"/>
      <c r="T105" s="384"/>
      <c r="AT105" s="379" t="s">
        <v>148</v>
      </c>
      <c r="AU105" s="379" t="s">
        <v>82</v>
      </c>
      <c r="AV105" s="377" t="s">
        <v>144</v>
      </c>
      <c r="AW105" s="377" t="s">
        <v>36</v>
      </c>
      <c r="AX105" s="377" t="s">
        <v>82</v>
      </c>
      <c r="AY105" s="379" t="s">
        <v>136</v>
      </c>
    </row>
    <row r="106" spans="1:65" s="274" customFormat="1" ht="16.5" customHeight="1" x14ac:dyDescent="0.2">
      <c r="A106" s="271"/>
      <c r="B106" s="272"/>
      <c r="C106" s="404" t="s">
        <v>209</v>
      </c>
      <c r="D106" s="404" t="s">
        <v>139</v>
      </c>
      <c r="E106" s="344" t="s">
        <v>760</v>
      </c>
      <c r="F106" s="345" t="s">
        <v>1167</v>
      </c>
      <c r="G106" s="346" t="s">
        <v>903</v>
      </c>
      <c r="H106" s="347">
        <v>1</v>
      </c>
      <c r="I106" s="131"/>
      <c r="J106" s="348">
        <f>ROUND(I106*H106,2)</f>
        <v>0</v>
      </c>
      <c r="K106" s="345" t="s">
        <v>3</v>
      </c>
      <c r="L106" s="272"/>
      <c r="M106" s="349" t="s">
        <v>3</v>
      </c>
      <c r="N106" s="350" t="s">
        <v>45</v>
      </c>
      <c r="O106" s="351"/>
      <c r="P106" s="352">
        <f>O106*H106</f>
        <v>0</v>
      </c>
      <c r="Q106" s="352">
        <v>0</v>
      </c>
      <c r="R106" s="352">
        <f>Q106*H106</f>
        <v>0</v>
      </c>
      <c r="S106" s="352">
        <v>0</v>
      </c>
      <c r="T106" s="353">
        <f>S106*H106</f>
        <v>0</v>
      </c>
      <c r="U106" s="271"/>
      <c r="V106" s="271"/>
      <c r="W106" s="271"/>
      <c r="X106" s="271"/>
      <c r="Y106" s="271"/>
      <c r="Z106" s="271"/>
      <c r="AA106" s="271"/>
      <c r="AB106" s="271"/>
      <c r="AC106" s="271"/>
      <c r="AD106" s="271"/>
      <c r="AE106" s="271"/>
      <c r="AR106" s="354" t="s">
        <v>727</v>
      </c>
      <c r="AT106" s="354" t="s">
        <v>139</v>
      </c>
      <c r="AU106" s="354" t="s">
        <v>82</v>
      </c>
      <c r="AY106" s="264" t="s">
        <v>136</v>
      </c>
      <c r="BE106" s="355">
        <f>IF(N106="základní",J106,0)</f>
        <v>0</v>
      </c>
      <c r="BF106" s="355">
        <f>IF(N106="snížená",J106,0)</f>
        <v>0</v>
      </c>
      <c r="BG106" s="355">
        <f>IF(N106="zákl. přenesená",J106,0)</f>
        <v>0</v>
      </c>
      <c r="BH106" s="355">
        <f>IF(N106="sníž. přenesená",J106,0)</f>
        <v>0</v>
      </c>
      <c r="BI106" s="355">
        <f>IF(N106="nulová",J106,0)</f>
        <v>0</v>
      </c>
      <c r="BJ106" s="264" t="s">
        <v>82</v>
      </c>
      <c r="BK106" s="355">
        <f>ROUND(I106*H106,2)</f>
        <v>0</v>
      </c>
      <c r="BL106" s="264" t="s">
        <v>727</v>
      </c>
      <c r="BM106" s="354" t="s">
        <v>1168</v>
      </c>
    </row>
    <row r="107" spans="1:65" s="369" customFormat="1" x14ac:dyDescent="0.2">
      <c r="B107" s="370"/>
      <c r="D107" s="405" t="s">
        <v>148</v>
      </c>
      <c r="E107" s="371" t="s">
        <v>3</v>
      </c>
      <c r="F107" s="372" t="s">
        <v>82</v>
      </c>
      <c r="H107" s="373">
        <v>1</v>
      </c>
      <c r="L107" s="370"/>
      <c r="M107" s="374"/>
      <c r="N107" s="375"/>
      <c r="O107" s="375"/>
      <c r="P107" s="375"/>
      <c r="Q107" s="375"/>
      <c r="R107" s="375"/>
      <c r="S107" s="375"/>
      <c r="T107" s="376"/>
      <c r="AT107" s="371" t="s">
        <v>148</v>
      </c>
      <c r="AU107" s="371" t="s">
        <v>82</v>
      </c>
      <c r="AV107" s="369" t="s">
        <v>84</v>
      </c>
      <c r="AW107" s="369" t="s">
        <v>36</v>
      </c>
      <c r="AX107" s="369" t="s">
        <v>74</v>
      </c>
      <c r="AY107" s="371" t="s">
        <v>136</v>
      </c>
    </row>
    <row r="108" spans="1:65" s="377" customFormat="1" x14ac:dyDescent="0.2">
      <c r="B108" s="378"/>
      <c r="D108" s="363" t="s">
        <v>148</v>
      </c>
      <c r="E108" s="379" t="s">
        <v>3</v>
      </c>
      <c r="F108" s="380" t="s">
        <v>152</v>
      </c>
      <c r="H108" s="381">
        <v>1</v>
      </c>
      <c r="L108" s="378"/>
      <c r="M108" s="396"/>
      <c r="N108" s="397"/>
      <c r="O108" s="397"/>
      <c r="P108" s="397"/>
      <c r="Q108" s="397"/>
      <c r="R108" s="397"/>
      <c r="S108" s="397"/>
      <c r="T108" s="398"/>
      <c r="AT108" s="379" t="s">
        <v>148</v>
      </c>
      <c r="AU108" s="379" t="s">
        <v>82</v>
      </c>
      <c r="AV108" s="377" t="s">
        <v>144</v>
      </c>
      <c r="AW108" s="377" t="s">
        <v>36</v>
      </c>
      <c r="AX108" s="377" t="s">
        <v>82</v>
      </c>
      <c r="AY108" s="379" t="s">
        <v>136</v>
      </c>
    </row>
    <row r="109" spans="1:65" s="274" customFormat="1" ht="6.95" customHeight="1" x14ac:dyDescent="0.2">
      <c r="A109" s="271"/>
      <c r="B109" s="295"/>
      <c r="C109" s="296"/>
      <c r="D109" s="296"/>
      <c r="E109" s="296"/>
      <c r="F109" s="296"/>
      <c r="G109" s="296"/>
      <c r="H109" s="296"/>
      <c r="I109" s="296"/>
      <c r="J109" s="296"/>
      <c r="K109" s="296"/>
      <c r="L109" s="272"/>
      <c r="M109" s="271"/>
      <c r="O109" s="271"/>
      <c r="P109" s="271"/>
      <c r="Q109" s="271"/>
      <c r="R109" s="271"/>
      <c r="S109" s="271"/>
      <c r="T109" s="271"/>
      <c r="U109" s="271"/>
      <c r="V109" s="271"/>
      <c r="W109" s="271"/>
      <c r="X109" s="271"/>
      <c r="Y109" s="271"/>
      <c r="Z109" s="271"/>
      <c r="AA109" s="271"/>
      <c r="AB109" s="271"/>
      <c r="AC109" s="271"/>
      <c r="AD109" s="271"/>
      <c r="AE109" s="271"/>
    </row>
  </sheetData>
  <sheetProtection algorithmName="SHA-512" hashValue="guPQmN7uJDHttlZDA0fiOl5qbtFHhcujeniHUpLT4DKlfU5nri/tnjqPxV0XvrXTdWvuSEBZIPkXRpgwXn3Wkw==" saltValue="ro3g6y2wYw4wMs4xUz5GnA==" spinCount="100000" sheet="1" objects="1" scenarios="1"/>
  <autoFilter ref="C79:K108"/>
  <mergeCells count="9">
    <mergeCell ref="E50:H50"/>
    <mergeCell ref="E70:H70"/>
    <mergeCell ref="E72:H72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zoomScale="110" zoomScaleNormal="110" workbookViewId="0"/>
  </sheetViews>
  <sheetFormatPr defaultRowHeight="11.25" x14ac:dyDescent="0.2"/>
  <cols>
    <col min="1" max="1" width="8.33203125" style="174" customWidth="1"/>
    <col min="2" max="2" width="1.6640625" style="174" customWidth="1"/>
    <col min="3" max="4" width="5" style="174" customWidth="1"/>
    <col min="5" max="5" width="11.6640625" style="174" customWidth="1"/>
    <col min="6" max="6" width="9.1640625" style="174" customWidth="1"/>
    <col min="7" max="7" width="5" style="174" customWidth="1"/>
    <col min="8" max="8" width="77.83203125" style="174" customWidth="1"/>
    <col min="9" max="10" width="20" style="174" customWidth="1"/>
    <col min="11" max="11" width="1.6640625" style="174" customWidth="1"/>
  </cols>
  <sheetData>
    <row r="1" spans="2:11" s="1" customFormat="1" ht="37.5" customHeight="1" x14ac:dyDescent="0.2"/>
    <row r="2" spans="2:11" s="1" customFormat="1" ht="7.5" customHeight="1" x14ac:dyDescent="0.2">
      <c r="B2" s="175"/>
      <c r="C2" s="176"/>
      <c r="D2" s="176"/>
      <c r="E2" s="176"/>
      <c r="F2" s="176"/>
      <c r="G2" s="176"/>
      <c r="H2" s="176"/>
      <c r="I2" s="176"/>
      <c r="J2" s="176"/>
      <c r="K2" s="177"/>
    </row>
    <row r="3" spans="2:11" s="15" customFormat="1" ht="45" customHeight="1" x14ac:dyDescent="0.2">
      <c r="B3" s="178"/>
      <c r="C3" s="489" t="s">
        <v>1169</v>
      </c>
      <c r="D3" s="489"/>
      <c r="E3" s="489"/>
      <c r="F3" s="489"/>
      <c r="G3" s="489"/>
      <c r="H3" s="489"/>
      <c r="I3" s="489"/>
      <c r="J3" s="489"/>
      <c r="K3" s="179"/>
    </row>
    <row r="4" spans="2:11" s="1" customFormat="1" ht="25.5" customHeight="1" x14ac:dyDescent="0.3">
      <c r="B4" s="180"/>
      <c r="C4" s="488" t="s">
        <v>1170</v>
      </c>
      <c r="D4" s="488"/>
      <c r="E4" s="488"/>
      <c r="F4" s="488"/>
      <c r="G4" s="488"/>
      <c r="H4" s="488"/>
      <c r="I4" s="488"/>
      <c r="J4" s="488"/>
      <c r="K4" s="181"/>
    </row>
    <row r="5" spans="2:11" s="1" customFormat="1" ht="5.25" customHeight="1" x14ac:dyDescent="0.2">
      <c r="B5" s="180"/>
      <c r="C5" s="182"/>
      <c r="D5" s="182"/>
      <c r="E5" s="182"/>
      <c r="F5" s="182"/>
      <c r="G5" s="182"/>
      <c r="H5" s="182"/>
      <c r="I5" s="182"/>
      <c r="J5" s="182"/>
      <c r="K5" s="181"/>
    </row>
    <row r="6" spans="2:11" s="1" customFormat="1" ht="15" customHeight="1" x14ac:dyDescent="0.2">
      <c r="B6" s="180"/>
      <c r="C6" s="487" t="s">
        <v>1171</v>
      </c>
      <c r="D6" s="487"/>
      <c r="E6" s="487"/>
      <c r="F6" s="487"/>
      <c r="G6" s="487"/>
      <c r="H6" s="487"/>
      <c r="I6" s="487"/>
      <c r="J6" s="487"/>
      <c r="K6" s="181"/>
    </row>
    <row r="7" spans="2:11" s="1" customFormat="1" ht="15" customHeight="1" x14ac:dyDescent="0.2">
      <c r="B7" s="184"/>
      <c r="C7" s="487" t="s">
        <v>1172</v>
      </c>
      <c r="D7" s="487"/>
      <c r="E7" s="487"/>
      <c r="F7" s="487"/>
      <c r="G7" s="487"/>
      <c r="H7" s="487"/>
      <c r="I7" s="487"/>
      <c r="J7" s="487"/>
      <c r="K7" s="181"/>
    </row>
    <row r="8" spans="2:11" s="1" customFormat="1" ht="12.75" customHeight="1" x14ac:dyDescent="0.2">
      <c r="B8" s="184"/>
      <c r="C8" s="183"/>
      <c r="D8" s="183"/>
      <c r="E8" s="183"/>
      <c r="F8" s="183"/>
      <c r="G8" s="183"/>
      <c r="H8" s="183"/>
      <c r="I8" s="183"/>
      <c r="J8" s="183"/>
      <c r="K8" s="181"/>
    </row>
    <row r="9" spans="2:11" s="1" customFormat="1" ht="15" customHeight="1" x14ac:dyDescent="0.2">
      <c r="B9" s="184"/>
      <c r="C9" s="487" t="s">
        <v>1173</v>
      </c>
      <c r="D9" s="487"/>
      <c r="E9" s="487"/>
      <c r="F9" s="487"/>
      <c r="G9" s="487"/>
      <c r="H9" s="487"/>
      <c r="I9" s="487"/>
      <c r="J9" s="487"/>
      <c r="K9" s="181"/>
    </row>
    <row r="10" spans="2:11" s="1" customFormat="1" ht="15" customHeight="1" x14ac:dyDescent="0.2">
      <c r="B10" s="184"/>
      <c r="C10" s="183"/>
      <c r="D10" s="487" t="s">
        <v>1174</v>
      </c>
      <c r="E10" s="487"/>
      <c r="F10" s="487"/>
      <c r="G10" s="487"/>
      <c r="H10" s="487"/>
      <c r="I10" s="487"/>
      <c r="J10" s="487"/>
      <c r="K10" s="181"/>
    </row>
    <row r="11" spans="2:11" s="1" customFormat="1" ht="15" customHeight="1" x14ac:dyDescent="0.2">
      <c r="B11" s="184"/>
      <c r="C11" s="185"/>
      <c r="D11" s="487" t="s">
        <v>1175</v>
      </c>
      <c r="E11" s="487"/>
      <c r="F11" s="487"/>
      <c r="G11" s="487"/>
      <c r="H11" s="487"/>
      <c r="I11" s="487"/>
      <c r="J11" s="487"/>
      <c r="K11" s="181"/>
    </row>
    <row r="12" spans="2:11" s="1" customFormat="1" ht="15" customHeight="1" x14ac:dyDescent="0.2">
      <c r="B12" s="184"/>
      <c r="C12" s="185"/>
      <c r="D12" s="183"/>
      <c r="E12" s="183"/>
      <c r="F12" s="183"/>
      <c r="G12" s="183"/>
      <c r="H12" s="183"/>
      <c r="I12" s="183"/>
      <c r="J12" s="183"/>
      <c r="K12" s="181"/>
    </row>
    <row r="13" spans="2:11" s="1" customFormat="1" ht="15" customHeight="1" x14ac:dyDescent="0.2">
      <c r="B13" s="184"/>
      <c r="C13" s="185"/>
      <c r="D13" s="186" t="s">
        <v>1176</v>
      </c>
      <c r="E13" s="183"/>
      <c r="F13" s="183"/>
      <c r="G13" s="183"/>
      <c r="H13" s="183"/>
      <c r="I13" s="183"/>
      <c r="J13" s="183"/>
      <c r="K13" s="181"/>
    </row>
    <row r="14" spans="2:11" s="1" customFormat="1" ht="12.75" customHeight="1" x14ac:dyDescent="0.2">
      <c r="B14" s="184"/>
      <c r="C14" s="185"/>
      <c r="D14" s="185"/>
      <c r="E14" s="185"/>
      <c r="F14" s="185"/>
      <c r="G14" s="185"/>
      <c r="H14" s="185"/>
      <c r="I14" s="185"/>
      <c r="J14" s="185"/>
      <c r="K14" s="181"/>
    </row>
    <row r="15" spans="2:11" s="1" customFormat="1" ht="15" customHeight="1" x14ac:dyDescent="0.2">
      <c r="B15" s="184"/>
      <c r="C15" s="185"/>
      <c r="D15" s="487" t="s">
        <v>1177</v>
      </c>
      <c r="E15" s="487"/>
      <c r="F15" s="487"/>
      <c r="G15" s="487"/>
      <c r="H15" s="487"/>
      <c r="I15" s="487"/>
      <c r="J15" s="487"/>
      <c r="K15" s="181"/>
    </row>
    <row r="16" spans="2:11" s="1" customFormat="1" ht="15" customHeight="1" x14ac:dyDescent="0.2">
      <c r="B16" s="184"/>
      <c r="C16" s="185"/>
      <c r="D16" s="487" t="s">
        <v>1178</v>
      </c>
      <c r="E16" s="487"/>
      <c r="F16" s="487"/>
      <c r="G16" s="487"/>
      <c r="H16" s="487"/>
      <c r="I16" s="487"/>
      <c r="J16" s="487"/>
      <c r="K16" s="181"/>
    </row>
    <row r="17" spans="2:11" s="1" customFormat="1" ht="15" customHeight="1" x14ac:dyDescent="0.2">
      <c r="B17" s="184"/>
      <c r="C17" s="185"/>
      <c r="D17" s="487" t="s">
        <v>1179</v>
      </c>
      <c r="E17" s="487"/>
      <c r="F17" s="487"/>
      <c r="G17" s="487"/>
      <c r="H17" s="487"/>
      <c r="I17" s="487"/>
      <c r="J17" s="487"/>
      <c r="K17" s="181"/>
    </row>
    <row r="18" spans="2:11" s="1" customFormat="1" ht="15" customHeight="1" x14ac:dyDescent="0.2">
      <c r="B18" s="184"/>
      <c r="C18" s="185"/>
      <c r="D18" s="185"/>
      <c r="E18" s="187" t="s">
        <v>81</v>
      </c>
      <c r="F18" s="487" t="s">
        <v>1180</v>
      </c>
      <c r="G18" s="487"/>
      <c r="H18" s="487"/>
      <c r="I18" s="487"/>
      <c r="J18" s="487"/>
      <c r="K18" s="181"/>
    </row>
    <row r="19" spans="2:11" s="1" customFormat="1" ht="15" customHeight="1" x14ac:dyDescent="0.2">
      <c r="B19" s="184"/>
      <c r="C19" s="185"/>
      <c r="D19" s="185"/>
      <c r="E19" s="187" t="s">
        <v>1181</v>
      </c>
      <c r="F19" s="487" t="s">
        <v>1182</v>
      </c>
      <c r="G19" s="487"/>
      <c r="H19" s="487"/>
      <c r="I19" s="487"/>
      <c r="J19" s="487"/>
      <c r="K19" s="181"/>
    </row>
    <row r="20" spans="2:11" s="1" customFormat="1" ht="15" customHeight="1" x14ac:dyDescent="0.2">
      <c r="B20" s="184"/>
      <c r="C20" s="185"/>
      <c r="D20" s="185"/>
      <c r="E20" s="187" t="s">
        <v>1183</v>
      </c>
      <c r="F20" s="487" t="s">
        <v>1184</v>
      </c>
      <c r="G20" s="487"/>
      <c r="H20" s="487"/>
      <c r="I20" s="487"/>
      <c r="J20" s="487"/>
      <c r="K20" s="181"/>
    </row>
    <row r="21" spans="2:11" s="1" customFormat="1" ht="15" customHeight="1" x14ac:dyDescent="0.2">
      <c r="B21" s="184"/>
      <c r="C21" s="185"/>
      <c r="D21" s="185"/>
      <c r="E21" s="187" t="s">
        <v>1185</v>
      </c>
      <c r="F21" s="487" t="s">
        <v>1186</v>
      </c>
      <c r="G21" s="487"/>
      <c r="H21" s="487"/>
      <c r="I21" s="487"/>
      <c r="J21" s="487"/>
      <c r="K21" s="181"/>
    </row>
    <row r="22" spans="2:11" s="1" customFormat="1" ht="15" customHeight="1" x14ac:dyDescent="0.2">
      <c r="B22" s="184"/>
      <c r="C22" s="185"/>
      <c r="D22" s="185"/>
      <c r="E22" s="187" t="s">
        <v>722</v>
      </c>
      <c r="F22" s="487" t="s">
        <v>723</v>
      </c>
      <c r="G22" s="487"/>
      <c r="H22" s="487"/>
      <c r="I22" s="487"/>
      <c r="J22" s="487"/>
      <c r="K22" s="181"/>
    </row>
    <row r="23" spans="2:11" s="1" customFormat="1" ht="15" customHeight="1" x14ac:dyDescent="0.2">
      <c r="B23" s="184"/>
      <c r="C23" s="185"/>
      <c r="D23" s="185"/>
      <c r="E23" s="187" t="s">
        <v>1187</v>
      </c>
      <c r="F23" s="487" t="s">
        <v>1188</v>
      </c>
      <c r="G23" s="487"/>
      <c r="H23" s="487"/>
      <c r="I23" s="487"/>
      <c r="J23" s="487"/>
      <c r="K23" s="181"/>
    </row>
    <row r="24" spans="2:11" s="1" customFormat="1" ht="12.75" customHeight="1" x14ac:dyDescent="0.2">
      <c r="B24" s="184"/>
      <c r="C24" s="185"/>
      <c r="D24" s="185"/>
      <c r="E24" s="185"/>
      <c r="F24" s="185"/>
      <c r="G24" s="185"/>
      <c r="H24" s="185"/>
      <c r="I24" s="185"/>
      <c r="J24" s="185"/>
      <c r="K24" s="181"/>
    </row>
    <row r="25" spans="2:11" s="1" customFormat="1" ht="15" customHeight="1" x14ac:dyDescent="0.2">
      <c r="B25" s="184"/>
      <c r="C25" s="487" t="s">
        <v>1189</v>
      </c>
      <c r="D25" s="487"/>
      <c r="E25" s="487"/>
      <c r="F25" s="487"/>
      <c r="G25" s="487"/>
      <c r="H25" s="487"/>
      <c r="I25" s="487"/>
      <c r="J25" s="487"/>
      <c r="K25" s="181"/>
    </row>
    <row r="26" spans="2:11" s="1" customFormat="1" ht="15" customHeight="1" x14ac:dyDescent="0.2">
      <c r="B26" s="184"/>
      <c r="C26" s="487" t="s">
        <v>1190</v>
      </c>
      <c r="D26" s="487"/>
      <c r="E26" s="487"/>
      <c r="F26" s="487"/>
      <c r="G26" s="487"/>
      <c r="H26" s="487"/>
      <c r="I26" s="487"/>
      <c r="J26" s="487"/>
      <c r="K26" s="181"/>
    </row>
    <row r="27" spans="2:11" s="1" customFormat="1" ht="15" customHeight="1" x14ac:dyDescent="0.2">
      <c r="B27" s="184"/>
      <c r="C27" s="183"/>
      <c r="D27" s="487" t="s">
        <v>1191</v>
      </c>
      <c r="E27" s="487"/>
      <c r="F27" s="487"/>
      <c r="G27" s="487"/>
      <c r="H27" s="487"/>
      <c r="I27" s="487"/>
      <c r="J27" s="487"/>
      <c r="K27" s="181"/>
    </row>
    <row r="28" spans="2:11" s="1" customFormat="1" ht="15" customHeight="1" x14ac:dyDescent="0.2">
      <c r="B28" s="184"/>
      <c r="C28" s="185"/>
      <c r="D28" s="487" t="s">
        <v>1192</v>
      </c>
      <c r="E28" s="487"/>
      <c r="F28" s="487"/>
      <c r="G28" s="487"/>
      <c r="H28" s="487"/>
      <c r="I28" s="487"/>
      <c r="J28" s="487"/>
      <c r="K28" s="181"/>
    </row>
    <row r="29" spans="2:11" s="1" customFormat="1" ht="12.75" customHeight="1" x14ac:dyDescent="0.2">
      <c r="B29" s="184"/>
      <c r="C29" s="185"/>
      <c r="D29" s="185"/>
      <c r="E29" s="185"/>
      <c r="F29" s="185"/>
      <c r="G29" s="185"/>
      <c r="H29" s="185"/>
      <c r="I29" s="185"/>
      <c r="J29" s="185"/>
      <c r="K29" s="181"/>
    </row>
    <row r="30" spans="2:11" s="1" customFormat="1" ht="15" customHeight="1" x14ac:dyDescent="0.2">
      <c r="B30" s="184"/>
      <c r="C30" s="185"/>
      <c r="D30" s="487" t="s">
        <v>1193</v>
      </c>
      <c r="E30" s="487"/>
      <c r="F30" s="487"/>
      <c r="G30" s="487"/>
      <c r="H30" s="487"/>
      <c r="I30" s="487"/>
      <c r="J30" s="487"/>
      <c r="K30" s="181"/>
    </row>
    <row r="31" spans="2:11" s="1" customFormat="1" ht="15" customHeight="1" x14ac:dyDescent="0.2">
      <c r="B31" s="184"/>
      <c r="C31" s="185"/>
      <c r="D31" s="487" t="s">
        <v>1194</v>
      </c>
      <c r="E31" s="487"/>
      <c r="F31" s="487"/>
      <c r="G31" s="487"/>
      <c r="H31" s="487"/>
      <c r="I31" s="487"/>
      <c r="J31" s="487"/>
      <c r="K31" s="181"/>
    </row>
    <row r="32" spans="2:11" s="1" customFormat="1" ht="12.75" customHeight="1" x14ac:dyDescent="0.2">
      <c r="B32" s="184"/>
      <c r="C32" s="185"/>
      <c r="D32" s="185"/>
      <c r="E32" s="185"/>
      <c r="F32" s="185"/>
      <c r="G32" s="185"/>
      <c r="H32" s="185"/>
      <c r="I32" s="185"/>
      <c r="J32" s="185"/>
      <c r="K32" s="181"/>
    </row>
    <row r="33" spans="2:11" s="1" customFormat="1" ht="15" customHeight="1" x14ac:dyDescent="0.2">
      <c r="B33" s="184"/>
      <c r="C33" s="185"/>
      <c r="D33" s="487" t="s">
        <v>1195</v>
      </c>
      <c r="E33" s="487"/>
      <c r="F33" s="487"/>
      <c r="G33" s="487"/>
      <c r="H33" s="487"/>
      <c r="I33" s="487"/>
      <c r="J33" s="487"/>
      <c r="K33" s="181"/>
    </row>
    <row r="34" spans="2:11" s="1" customFormat="1" ht="15" customHeight="1" x14ac:dyDescent="0.2">
      <c r="B34" s="184"/>
      <c r="C34" s="185"/>
      <c r="D34" s="487" t="s">
        <v>1196</v>
      </c>
      <c r="E34" s="487"/>
      <c r="F34" s="487"/>
      <c r="G34" s="487"/>
      <c r="H34" s="487"/>
      <c r="I34" s="487"/>
      <c r="J34" s="487"/>
      <c r="K34" s="181"/>
    </row>
    <row r="35" spans="2:11" s="1" customFormat="1" ht="15" customHeight="1" x14ac:dyDescent="0.2">
      <c r="B35" s="184"/>
      <c r="C35" s="185"/>
      <c r="D35" s="487" t="s">
        <v>1197</v>
      </c>
      <c r="E35" s="487"/>
      <c r="F35" s="487"/>
      <c r="G35" s="487"/>
      <c r="H35" s="487"/>
      <c r="I35" s="487"/>
      <c r="J35" s="487"/>
      <c r="K35" s="181"/>
    </row>
    <row r="36" spans="2:11" s="1" customFormat="1" ht="15" customHeight="1" x14ac:dyDescent="0.2">
      <c r="B36" s="184"/>
      <c r="C36" s="185"/>
      <c r="D36" s="183"/>
      <c r="E36" s="186" t="s">
        <v>122</v>
      </c>
      <c r="F36" s="183"/>
      <c r="G36" s="487" t="s">
        <v>1198</v>
      </c>
      <c r="H36" s="487"/>
      <c r="I36" s="487"/>
      <c r="J36" s="487"/>
      <c r="K36" s="181"/>
    </row>
    <row r="37" spans="2:11" s="1" customFormat="1" ht="30.75" customHeight="1" x14ac:dyDescent="0.2">
      <c r="B37" s="184"/>
      <c r="C37" s="185"/>
      <c r="D37" s="183"/>
      <c r="E37" s="186" t="s">
        <v>1199</v>
      </c>
      <c r="F37" s="183"/>
      <c r="G37" s="487" t="s">
        <v>1200</v>
      </c>
      <c r="H37" s="487"/>
      <c r="I37" s="487"/>
      <c r="J37" s="487"/>
      <c r="K37" s="181"/>
    </row>
    <row r="38" spans="2:11" s="1" customFormat="1" ht="15" customHeight="1" x14ac:dyDescent="0.2">
      <c r="B38" s="184"/>
      <c r="C38" s="185"/>
      <c r="D38" s="183"/>
      <c r="E38" s="186" t="s">
        <v>55</v>
      </c>
      <c r="F38" s="183"/>
      <c r="G38" s="487" t="s">
        <v>1201</v>
      </c>
      <c r="H38" s="487"/>
      <c r="I38" s="487"/>
      <c r="J38" s="487"/>
      <c r="K38" s="181"/>
    </row>
    <row r="39" spans="2:11" s="1" customFormat="1" ht="15" customHeight="1" x14ac:dyDescent="0.2">
      <c r="B39" s="184"/>
      <c r="C39" s="185"/>
      <c r="D39" s="183"/>
      <c r="E39" s="186" t="s">
        <v>56</v>
      </c>
      <c r="F39" s="183"/>
      <c r="G39" s="487" t="s">
        <v>1202</v>
      </c>
      <c r="H39" s="487"/>
      <c r="I39" s="487"/>
      <c r="J39" s="487"/>
      <c r="K39" s="181"/>
    </row>
    <row r="40" spans="2:11" s="1" customFormat="1" ht="15" customHeight="1" x14ac:dyDescent="0.2">
      <c r="B40" s="184"/>
      <c r="C40" s="185"/>
      <c r="D40" s="183"/>
      <c r="E40" s="186" t="s">
        <v>123</v>
      </c>
      <c r="F40" s="183"/>
      <c r="G40" s="487" t="s">
        <v>1203</v>
      </c>
      <c r="H40" s="487"/>
      <c r="I40" s="487"/>
      <c r="J40" s="487"/>
      <c r="K40" s="181"/>
    </row>
    <row r="41" spans="2:11" s="1" customFormat="1" ht="15" customHeight="1" x14ac:dyDescent="0.2">
      <c r="B41" s="184"/>
      <c r="C41" s="185"/>
      <c r="D41" s="183"/>
      <c r="E41" s="186" t="s">
        <v>124</v>
      </c>
      <c r="F41" s="183"/>
      <c r="G41" s="487" t="s">
        <v>1204</v>
      </c>
      <c r="H41" s="487"/>
      <c r="I41" s="487"/>
      <c r="J41" s="487"/>
      <c r="K41" s="181"/>
    </row>
    <row r="42" spans="2:11" s="1" customFormat="1" ht="15" customHeight="1" x14ac:dyDescent="0.2">
      <c r="B42" s="184"/>
      <c r="C42" s="185"/>
      <c r="D42" s="183"/>
      <c r="E42" s="186" t="s">
        <v>1205</v>
      </c>
      <c r="F42" s="183"/>
      <c r="G42" s="487" t="s">
        <v>1206</v>
      </c>
      <c r="H42" s="487"/>
      <c r="I42" s="487"/>
      <c r="J42" s="487"/>
      <c r="K42" s="181"/>
    </row>
    <row r="43" spans="2:11" s="1" customFormat="1" ht="15" customHeight="1" x14ac:dyDescent="0.2">
      <c r="B43" s="184"/>
      <c r="C43" s="185"/>
      <c r="D43" s="183"/>
      <c r="E43" s="186"/>
      <c r="F43" s="183"/>
      <c r="G43" s="487" t="s">
        <v>1207</v>
      </c>
      <c r="H43" s="487"/>
      <c r="I43" s="487"/>
      <c r="J43" s="487"/>
      <c r="K43" s="181"/>
    </row>
    <row r="44" spans="2:11" s="1" customFormat="1" ht="15" customHeight="1" x14ac:dyDescent="0.2">
      <c r="B44" s="184"/>
      <c r="C44" s="185"/>
      <c r="D44" s="183"/>
      <c r="E44" s="186" t="s">
        <v>1208</v>
      </c>
      <c r="F44" s="183"/>
      <c r="G44" s="487" t="s">
        <v>1209</v>
      </c>
      <c r="H44" s="487"/>
      <c r="I44" s="487"/>
      <c r="J44" s="487"/>
      <c r="K44" s="181"/>
    </row>
    <row r="45" spans="2:11" s="1" customFormat="1" ht="15" customHeight="1" x14ac:dyDescent="0.2">
      <c r="B45" s="184"/>
      <c r="C45" s="185"/>
      <c r="D45" s="183"/>
      <c r="E45" s="186" t="s">
        <v>126</v>
      </c>
      <c r="F45" s="183"/>
      <c r="G45" s="487" t="s">
        <v>1210</v>
      </c>
      <c r="H45" s="487"/>
      <c r="I45" s="487"/>
      <c r="J45" s="487"/>
      <c r="K45" s="181"/>
    </row>
    <row r="46" spans="2:11" s="1" customFormat="1" ht="12.75" customHeight="1" x14ac:dyDescent="0.2">
      <c r="B46" s="184"/>
      <c r="C46" s="185"/>
      <c r="D46" s="183"/>
      <c r="E46" s="183"/>
      <c r="F46" s="183"/>
      <c r="G46" s="183"/>
      <c r="H46" s="183"/>
      <c r="I46" s="183"/>
      <c r="J46" s="183"/>
      <c r="K46" s="181"/>
    </row>
    <row r="47" spans="2:11" s="1" customFormat="1" ht="15" customHeight="1" x14ac:dyDescent="0.2">
      <c r="B47" s="184"/>
      <c r="C47" s="185"/>
      <c r="D47" s="487" t="s">
        <v>1211</v>
      </c>
      <c r="E47" s="487"/>
      <c r="F47" s="487"/>
      <c r="G47" s="487"/>
      <c r="H47" s="487"/>
      <c r="I47" s="487"/>
      <c r="J47" s="487"/>
      <c r="K47" s="181"/>
    </row>
    <row r="48" spans="2:11" s="1" customFormat="1" ht="15" customHeight="1" x14ac:dyDescent="0.2">
      <c r="B48" s="184"/>
      <c r="C48" s="185"/>
      <c r="D48" s="185"/>
      <c r="E48" s="487" t="s">
        <v>1212</v>
      </c>
      <c r="F48" s="487"/>
      <c r="G48" s="487"/>
      <c r="H48" s="487"/>
      <c r="I48" s="487"/>
      <c r="J48" s="487"/>
      <c r="K48" s="181"/>
    </row>
    <row r="49" spans="2:11" s="1" customFormat="1" ht="15" customHeight="1" x14ac:dyDescent="0.2">
      <c r="B49" s="184"/>
      <c r="C49" s="185"/>
      <c r="D49" s="185"/>
      <c r="E49" s="487" t="s">
        <v>1213</v>
      </c>
      <c r="F49" s="487"/>
      <c r="G49" s="487"/>
      <c r="H49" s="487"/>
      <c r="I49" s="487"/>
      <c r="J49" s="487"/>
      <c r="K49" s="181"/>
    </row>
    <row r="50" spans="2:11" s="1" customFormat="1" ht="15" customHeight="1" x14ac:dyDescent="0.2">
      <c r="B50" s="184"/>
      <c r="C50" s="185"/>
      <c r="D50" s="185"/>
      <c r="E50" s="487" t="s">
        <v>1214</v>
      </c>
      <c r="F50" s="487"/>
      <c r="G50" s="487"/>
      <c r="H50" s="487"/>
      <c r="I50" s="487"/>
      <c r="J50" s="487"/>
      <c r="K50" s="181"/>
    </row>
    <row r="51" spans="2:11" s="1" customFormat="1" ht="15" customHeight="1" x14ac:dyDescent="0.2">
      <c r="B51" s="184"/>
      <c r="C51" s="185"/>
      <c r="D51" s="487" t="s">
        <v>1215</v>
      </c>
      <c r="E51" s="487"/>
      <c r="F51" s="487"/>
      <c r="G51" s="487"/>
      <c r="H51" s="487"/>
      <c r="I51" s="487"/>
      <c r="J51" s="487"/>
      <c r="K51" s="181"/>
    </row>
    <row r="52" spans="2:11" s="1" customFormat="1" ht="25.5" customHeight="1" x14ac:dyDescent="0.3">
      <c r="B52" s="180"/>
      <c r="C52" s="488" t="s">
        <v>1216</v>
      </c>
      <c r="D52" s="488"/>
      <c r="E52" s="488"/>
      <c r="F52" s="488"/>
      <c r="G52" s="488"/>
      <c r="H52" s="488"/>
      <c r="I52" s="488"/>
      <c r="J52" s="488"/>
      <c r="K52" s="181"/>
    </row>
    <row r="53" spans="2:11" s="1" customFormat="1" ht="5.25" customHeight="1" x14ac:dyDescent="0.2">
      <c r="B53" s="180"/>
      <c r="C53" s="182"/>
      <c r="D53" s="182"/>
      <c r="E53" s="182"/>
      <c r="F53" s="182"/>
      <c r="G53" s="182"/>
      <c r="H53" s="182"/>
      <c r="I53" s="182"/>
      <c r="J53" s="182"/>
      <c r="K53" s="181"/>
    </row>
    <row r="54" spans="2:11" s="1" customFormat="1" ht="15" customHeight="1" x14ac:dyDescent="0.2">
      <c r="B54" s="180"/>
      <c r="C54" s="487" t="s">
        <v>1217</v>
      </c>
      <c r="D54" s="487"/>
      <c r="E54" s="487"/>
      <c r="F54" s="487"/>
      <c r="G54" s="487"/>
      <c r="H54" s="487"/>
      <c r="I54" s="487"/>
      <c r="J54" s="487"/>
      <c r="K54" s="181"/>
    </row>
    <row r="55" spans="2:11" s="1" customFormat="1" ht="15" customHeight="1" x14ac:dyDescent="0.2">
      <c r="B55" s="180"/>
      <c r="C55" s="487" t="s">
        <v>1218</v>
      </c>
      <c r="D55" s="487"/>
      <c r="E55" s="487"/>
      <c r="F55" s="487"/>
      <c r="G55" s="487"/>
      <c r="H55" s="487"/>
      <c r="I55" s="487"/>
      <c r="J55" s="487"/>
      <c r="K55" s="181"/>
    </row>
    <row r="56" spans="2:11" s="1" customFormat="1" ht="12.75" customHeight="1" x14ac:dyDescent="0.2">
      <c r="B56" s="180"/>
      <c r="C56" s="183"/>
      <c r="D56" s="183"/>
      <c r="E56" s="183"/>
      <c r="F56" s="183"/>
      <c r="G56" s="183"/>
      <c r="H56" s="183"/>
      <c r="I56" s="183"/>
      <c r="J56" s="183"/>
      <c r="K56" s="181"/>
    </row>
    <row r="57" spans="2:11" s="1" customFormat="1" ht="15" customHeight="1" x14ac:dyDescent="0.2">
      <c r="B57" s="180"/>
      <c r="C57" s="487" t="s">
        <v>1219</v>
      </c>
      <c r="D57" s="487"/>
      <c r="E57" s="487"/>
      <c r="F57" s="487"/>
      <c r="G57" s="487"/>
      <c r="H57" s="487"/>
      <c r="I57" s="487"/>
      <c r="J57" s="487"/>
      <c r="K57" s="181"/>
    </row>
    <row r="58" spans="2:11" s="1" customFormat="1" ht="15" customHeight="1" x14ac:dyDescent="0.2">
      <c r="B58" s="180"/>
      <c r="C58" s="185"/>
      <c r="D58" s="487" t="s">
        <v>1220</v>
      </c>
      <c r="E58" s="487"/>
      <c r="F58" s="487"/>
      <c r="G58" s="487"/>
      <c r="H58" s="487"/>
      <c r="I58" s="487"/>
      <c r="J58" s="487"/>
      <c r="K58" s="181"/>
    </row>
    <row r="59" spans="2:11" s="1" customFormat="1" ht="15" customHeight="1" x14ac:dyDescent="0.2">
      <c r="B59" s="180"/>
      <c r="C59" s="185"/>
      <c r="D59" s="487" t="s">
        <v>1221</v>
      </c>
      <c r="E59" s="487"/>
      <c r="F59" s="487"/>
      <c r="G59" s="487"/>
      <c r="H59" s="487"/>
      <c r="I59" s="487"/>
      <c r="J59" s="487"/>
      <c r="K59" s="181"/>
    </row>
    <row r="60" spans="2:11" s="1" customFormat="1" ht="15" customHeight="1" x14ac:dyDescent="0.2">
      <c r="B60" s="180"/>
      <c r="C60" s="185"/>
      <c r="D60" s="487" t="s">
        <v>1222</v>
      </c>
      <c r="E60" s="487"/>
      <c r="F60" s="487"/>
      <c r="G60" s="487"/>
      <c r="H60" s="487"/>
      <c r="I60" s="487"/>
      <c r="J60" s="487"/>
      <c r="K60" s="181"/>
    </row>
    <row r="61" spans="2:11" s="1" customFormat="1" ht="15" customHeight="1" x14ac:dyDescent="0.2">
      <c r="B61" s="180"/>
      <c r="C61" s="185"/>
      <c r="D61" s="487" t="s">
        <v>1223</v>
      </c>
      <c r="E61" s="487"/>
      <c r="F61" s="487"/>
      <c r="G61" s="487"/>
      <c r="H61" s="487"/>
      <c r="I61" s="487"/>
      <c r="J61" s="487"/>
      <c r="K61" s="181"/>
    </row>
    <row r="62" spans="2:11" s="1" customFormat="1" ht="15" customHeight="1" x14ac:dyDescent="0.2">
      <c r="B62" s="180"/>
      <c r="C62" s="185"/>
      <c r="D62" s="490" t="s">
        <v>1224</v>
      </c>
      <c r="E62" s="490"/>
      <c r="F62" s="490"/>
      <c r="G62" s="490"/>
      <c r="H62" s="490"/>
      <c r="I62" s="490"/>
      <c r="J62" s="490"/>
      <c r="K62" s="181"/>
    </row>
    <row r="63" spans="2:11" s="1" customFormat="1" ht="15" customHeight="1" x14ac:dyDescent="0.2">
      <c r="B63" s="180"/>
      <c r="C63" s="185"/>
      <c r="D63" s="487" t="s">
        <v>1225</v>
      </c>
      <c r="E63" s="487"/>
      <c r="F63" s="487"/>
      <c r="G63" s="487"/>
      <c r="H63" s="487"/>
      <c r="I63" s="487"/>
      <c r="J63" s="487"/>
      <c r="K63" s="181"/>
    </row>
    <row r="64" spans="2:11" s="1" customFormat="1" ht="12.75" customHeight="1" x14ac:dyDescent="0.2">
      <c r="B64" s="180"/>
      <c r="C64" s="185"/>
      <c r="D64" s="185"/>
      <c r="E64" s="188"/>
      <c r="F64" s="185"/>
      <c r="G64" s="185"/>
      <c r="H64" s="185"/>
      <c r="I64" s="185"/>
      <c r="J64" s="185"/>
      <c r="K64" s="181"/>
    </row>
    <row r="65" spans="2:11" s="1" customFormat="1" ht="15" customHeight="1" x14ac:dyDescent="0.2">
      <c r="B65" s="180"/>
      <c r="C65" s="185"/>
      <c r="D65" s="487" t="s">
        <v>1226</v>
      </c>
      <c r="E65" s="487"/>
      <c r="F65" s="487"/>
      <c r="G65" s="487"/>
      <c r="H65" s="487"/>
      <c r="I65" s="487"/>
      <c r="J65" s="487"/>
      <c r="K65" s="181"/>
    </row>
    <row r="66" spans="2:11" s="1" customFormat="1" ht="15" customHeight="1" x14ac:dyDescent="0.2">
      <c r="B66" s="180"/>
      <c r="C66" s="185"/>
      <c r="D66" s="490" t="s">
        <v>1227</v>
      </c>
      <c r="E66" s="490"/>
      <c r="F66" s="490"/>
      <c r="G66" s="490"/>
      <c r="H66" s="490"/>
      <c r="I66" s="490"/>
      <c r="J66" s="490"/>
      <c r="K66" s="181"/>
    </row>
    <row r="67" spans="2:11" s="1" customFormat="1" ht="15" customHeight="1" x14ac:dyDescent="0.2">
      <c r="B67" s="180"/>
      <c r="C67" s="185"/>
      <c r="D67" s="487" t="s">
        <v>1228</v>
      </c>
      <c r="E67" s="487"/>
      <c r="F67" s="487"/>
      <c r="G67" s="487"/>
      <c r="H67" s="487"/>
      <c r="I67" s="487"/>
      <c r="J67" s="487"/>
      <c r="K67" s="181"/>
    </row>
    <row r="68" spans="2:11" s="1" customFormat="1" ht="15" customHeight="1" x14ac:dyDescent="0.2">
      <c r="B68" s="180"/>
      <c r="C68" s="185"/>
      <c r="D68" s="487" t="s">
        <v>1229</v>
      </c>
      <c r="E68" s="487"/>
      <c r="F68" s="487"/>
      <c r="G68" s="487"/>
      <c r="H68" s="487"/>
      <c r="I68" s="487"/>
      <c r="J68" s="487"/>
      <c r="K68" s="181"/>
    </row>
    <row r="69" spans="2:11" s="1" customFormat="1" ht="15" customHeight="1" x14ac:dyDescent="0.2">
      <c r="B69" s="180"/>
      <c r="C69" s="185"/>
      <c r="D69" s="487" t="s">
        <v>1230</v>
      </c>
      <c r="E69" s="487"/>
      <c r="F69" s="487"/>
      <c r="G69" s="487"/>
      <c r="H69" s="487"/>
      <c r="I69" s="487"/>
      <c r="J69" s="487"/>
      <c r="K69" s="181"/>
    </row>
    <row r="70" spans="2:11" s="1" customFormat="1" ht="15" customHeight="1" x14ac:dyDescent="0.2">
      <c r="B70" s="180"/>
      <c r="C70" s="185"/>
      <c r="D70" s="487" t="s">
        <v>1231</v>
      </c>
      <c r="E70" s="487"/>
      <c r="F70" s="487"/>
      <c r="G70" s="487"/>
      <c r="H70" s="487"/>
      <c r="I70" s="487"/>
      <c r="J70" s="487"/>
      <c r="K70" s="181"/>
    </row>
    <row r="71" spans="2:11" s="1" customFormat="1" ht="12.75" customHeight="1" x14ac:dyDescent="0.2">
      <c r="B71" s="189"/>
      <c r="C71" s="190"/>
      <c r="D71" s="190"/>
      <c r="E71" s="190"/>
      <c r="F71" s="190"/>
      <c r="G71" s="190"/>
      <c r="H71" s="190"/>
      <c r="I71" s="190"/>
      <c r="J71" s="190"/>
      <c r="K71" s="191"/>
    </row>
    <row r="72" spans="2:11" s="1" customFormat="1" ht="18.75" customHeight="1" x14ac:dyDescent="0.2">
      <c r="B72" s="192"/>
      <c r="C72" s="192"/>
      <c r="D72" s="192"/>
      <c r="E72" s="192"/>
      <c r="F72" s="192"/>
      <c r="G72" s="192"/>
      <c r="H72" s="192"/>
      <c r="I72" s="192"/>
      <c r="J72" s="192"/>
      <c r="K72" s="193"/>
    </row>
    <row r="73" spans="2:11" s="1" customFormat="1" ht="18.75" customHeight="1" x14ac:dyDescent="0.2">
      <c r="B73" s="193"/>
      <c r="C73" s="193"/>
      <c r="D73" s="193"/>
      <c r="E73" s="193"/>
      <c r="F73" s="193"/>
      <c r="G73" s="193"/>
      <c r="H73" s="193"/>
      <c r="I73" s="193"/>
      <c r="J73" s="193"/>
      <c r="K73" s="193"/>
    </row>
    <row r="74" spans="2:11" s="1" customFormat="1" ht="7.5" customHeight="1" x14ac:dyDescent="0.2">
      <c r="B74" s="194"/>
      <c r="C74" s="195"/>
      <c r="D74" s="195"/>
      <c r="E74" s="195"/>
      <c r="F74" s="195"/>
      <c r="G74" s="195"/>
      <c r="H74" s="195"/>
      <c r="I74" s="195"/>
      <c r="J74" s="195"/>
      <c r="K74" s="196"/>
    </row>
    <row r="75" spans="2:11" s="1" customFormat="1" ht="45" customHeight="1" x14ac:dyDescent="0.2">
      <c r="B75" s="197"/>
      <c r="C75" s="491" t="s">
        <v>1232</v>
      </c>
      <c r="D75" s="491"/>
      <c r="E75" s="491"/>
      <c r="F75" s="491"/>
      <c r="G75" s="491"/>
      <c r="H75" s="491"/>
      <c r="I75" s="491"/>
      <c r="J75" s="491"/>
      <c r="K75" s="198"/>
    </row>
    <row r="76" spans="2:11" s="1" customFormat="1" ht="17.25" customHeight="1" x14ac:dyDescent="0.2">
      <c r="B76" s="197"/>
      <c r="C76" s="199" t="s">
        <v>1233</v>
      </c>
      <c r="D76" s="199"/>
      <c r="E76" s="199"/>
      <c r="F76" s="199" t="s">
        <v>1234</v>
      </c>
      <c r="G76" s="200"/>
      <c r="H76" s="199" t="s">
        <v>56</v>
      </c>
      <c r="I76" s="199" t="s">
        <v>59</v>
      </c>
      <c r="J76" s="199" t="s">
        <v>1235</v>
      </c>
      <c r="K76" s="198"/>
    </row>
    <row r="77" spans="2:11" s="1" customFormat="1" ht="17.25" customHeight="1" x14ac:dyDescent="0.2">
      <c r="B77" s="197"/>
      <c r="C77" s="201" t="s">
        <v>1236</v>
      </c>
      <c r="D77" s="201"/>
      <c r="E77" s="201"/>
      <c r="F77" s="202" t="s">
        <v>1237</v>
      </c>
      <c r="G77" s="203"/>
      <c r="H77" s="201"/>
      <c r="I77" s="201"/>
      <c r="J77" s="201" t="s">
        <v>1238</v>
      </c>
      <c r="K77" s="198"/>
    </row>
    <row r="78" spans="2:11" s="1" customFormat="1" ht="5.25" customHeight="1" x14ac:dyDescent="0.2">
      <c r="B78" s="197"/>
      <c r="C78" s="204"/>
      <c r="D78" s="204"/>
      <c r="E78" s="204"/>
      <c r="F78" s="204"/>
      <c r="G78" s="205"/>
      <c r="H78" s="204"/>
      <c r="I78" s="204"/>
      <c r="J78" s="204"/>
      <c r="K78" s="198"/>
    </row>
    <row r="79" spans="2:11" s="1" customFormat="1" ht="15" customHeight="1" x14ac:dyDescent="0.2">
      <c r="B79" s="197"/>
      <c r="C79" s="186" t="s">
        <v>55</v>
      </c>
      <c r="D79" s="206"/>
      <c r="E79" s="206"/>
      <c r="F79" s="207" t="s">
        <v>1239</v>
      </c>
      <c r="G79" s="208"/>
      <c r="H79" s="186" t="s">
        <v>1240</v>
      </c>
      <c r="I79" s="186" t="s">
        <v>1241</v>
      </c>
      <c r="J79" s="186">
        <v>20</v>
      </c>
      <c r="K79" s="198"/>
    </row>
    <row r="80" spans="2:11" s="1" customFormat="1" ht="15" customHeight="1" x14ac:dyDescent="0.2">
      <c r="B80" s="197"/>
      <c r="C80" s="186" t="s">
        <v>1242</v>
      </c>
      <c r="D80" s="186"/>
      <c r="E80" s="186"/>
      <c r="F80" s="207" t="s">
        <v>1239</v>
      </c>
      <c r="G80" s="208"/>
      <c r="H80" s="186" t="s">
        <v>1243</v>
      </c>
      <c r="I80" s="186" t="s">
        <v>1241</v>
      </c>
      <c r="J80" s="186">
        <v>120</v>
      </c>
      <c r="K80" s="198"/>
    </row>
    <row r="81" spans="2:11" s="1" customFormat="1" ht="15" customHeight="1" x14ac:dyDescent="0.2">
      <c r="B81" s="209"/>
      <c r="C81" s="186" t="s">
        <v>1244</v>
      </c>
      <c r="D81" s="186"/>
      <c r="E81" s="186"/>
      <c r="F81" s="207" t="s">
        <v>1245</v>
      </c>
      <c r="G81" s="208"/>
      <c r="H81" s="186" t="s">
        <v>1246</v>
      </c>
      <c r="I81" s="186" t="s">
        <v>1241</v>
      </c>
      <c r="J81" s="186">
        <v>50</v>
      </c>
      <c r="K81" s="198"/>
    </row>
    <row r="82" spans="2:11" s="1" customFormat="1" ht="15" customHeight="1" x14ac:dyDescent="0.2">
      <c r="B82" s="209"/>
      <c r="C82" s="186" t="s">
        <v>1247</v>
      </c>
      <c r="D82" s="186"/>
      <c r="E82" s="186"/>
      <c r="F82" s="207" t="s">
        <v>1239</v>
      </c>
      <c r="G82" s="208"/>
      <c r="H82" s="186" t="s">
        <v>1248</v>
      </c>
      <c r="I82" s="186" t="s">
        <v>1249</v>
      </c>
      <c r="J82" s="186"/>
      <c r="K82" s="198"/>
    </row>
    <row r="83" spans="2:11" s="1" customFormat="1" ht="15" customHeight="1" x14ac:dyDescent="0.2">
      <c r="B83" s="209"/>
      <c r="C83" s="210" t="s">
        <v>1250</v>
      </c>
      <c r="D83" s="210"/>
      <c r="E83" s="210"/>
      <c r="F83" s="211" t="s">
        <v>1245</v>
      </c>
      <c r="G83" s="210"/>
      <c r="H83" s="210" t="s">
        <v>1251</v>
      </c>
      <c r="I83" s="210" t="s">
        <v>1241</v>
      </c>
      <c r="J83" s="210">
        <v>15</v>
      </c>
      <c r="K83" s="198"/>
    </row>
    <row r="84" spans="2:11" s="1" customFormat="1" ht="15" customHeight="1" x14ac:dyDescent="0.2">
      <c r="B84" s="209"/>
      <c r="C84" s="210" t="s">
        <v>1252</v>
      </c>
      <c r="D84" s="210"/>
      <c r="E84" s="210"/>
      <c r="F84" s="211" t="s">
        <v>1245</v>
      </c>
      <c r="G84" s="210"/>
      <c r="H84" s="210" t="s">
        <v>1253</v>
      </c>
      <c r="I84" s="210" t="s">
        <v>1241</v>
      </c>
      <c r="J84" s="210">
        <v>15</v>
      </c>
      <c r="K84" s="198"/>
    </row>
    <row r="85" spans="2:11" s="1" customFormat="1" ht="15" customHeight="1" x14ac:dyDescent="0.2">
      <c r="B85" s="209"/>
      <c r="C85" s="210" t="s">
        <v>1254</v>
      </c>
      <c r="D85" s="210"/>
      <c r="E85" s="210"/>
      <c r="F85" s="211" t="s">
        <v>1245</v>
      </c>
      <c r="G85" s="210"/>
      <c r="H85" s="210" t="s">
        <v>1255</v>
      </c>
      <c r="I85" s="210" t="s">
        <v>1241</v>
      </c>
      <c r="J85" s="210">
        <v>20</v>
      </c>
      <c r="K85" s="198"/>
    </row>
    <row r="86" spans="2:11" s="1" customFormat="1" ht="15" customHeight="1" x14ac:dyDescent="0.2">
      <c r="B86" s="209"/>
      <c r="C86" s="210" t="s">
        <v>1256</v>
      </c>
      <c r="D86" s="210"/>
      <c r="E86" s="210"/>
      <c r="F86" s="211" t="s">
        <v>1245</v>
      </c>
      <c r="G86" s="210"/>
      <c r="H86" s="210" t="s">
        <v>1257</v>
      </c>
      <c r="I86" s="210" t="s">
        <v>1241</v>
      </c>
      <c r="J86" s="210">
        <v>20</v>
      </c>
      <c r="K86" s="198"/>
    </row>
    <row r="87" spans="2:11" s="1" customFormat="1" ht="15" customHeight="1" x14ac:dyDescent="0.2">
      <c r="B87" s="209"/>
      <c r="C87" s="186" t="s">
        <v>1258</v>
      </c>
      <c r="D87" s="186"/>
      <c r="E87" s="186"/>
      <c r="F87" s="207" t="s">
        <v>1245</v>
      </c>
      <c r="G87" s="208"/>
      <c r="H87" s="186" t="s">
        <v>1259</v>
      </c>
      <c r="I87" s="186" t="s">
        <v>1241</v>
      </c>
      <c r="J87" s="186">
        <v>50</v>
      </c>
      <c r="K87" s="198"/>
    </row>
    <row r="88" spans="2:11" s="1" customFormat="1" ht="15" customHeight="1" x14ac:dyDescent="0.2">
      <c r="B88" s="209"/>
      <c r="C88" s="186" t="s">
        <v>1260</v>
      </c>
      <c r="D88" s="186"/>
      <c r="E88" s="186"/>
      <c r="F88" s="207" t="s">
        <v>1245</v>
      </c>
      <c r="G88" s="208"/>
      <c r="H88" s="186" t="s">
        <v>1261</v>
      </c>
      <c r="I88" s="186" t="s">
        <v>1241</v>
      </c>
      <c r="J88" s="186">
        <v>20</v>
      </c>
      <c r="K88" s="198"/>
    </row>
    <row r="89" spans="2:11" s="1" customFormat="1" ht="15" customHeight="1" x14ac:dyDescent="0.2">
      <c r="B89" s="209"/>
      <c r="C89" s="186" t="s">
        <v>1262</v>
      </c>
      <c r="D89" s="186"/>
      <c r="E89" s="186"/>
      <c r="F89" s="207" t="s">
        <v>1245</v>
      </c>
      <c r="G89" s="208"/>
      <c r="H89" s="186" t="s">
        <v>1263</v>
      </c>
      <c r="I89" s="186" t="s">
        <v>1241</v>
      </c>
      <c r="J89" s="186">
        <v>20</v>
      </c>
      <c r="K89" s="198"/>
    </row>
    <row r="90" spans="2:11" s="1" customFormat="1" ht="15" customHeight="1" x14ac:dyDescent="0.2">
      <c r="B90" s="209"/>
      <c r="C90" s="186" t="s">
        <v>1264</v>
      </c>
      <c r="D90" s="186"/>
      <c r="E90" s="186"/>
      <c r="F90" s="207" t="s">
        <v>1245</v>
      </c>
      <c r="G90" s="208"/>
      <c r="H90" s="186" t="s">
        <v>1265</v>
      </c>
      <c r="I90" s="186" t="s">
        <v>1241</v>
      </c>
      <c r="J90" s="186">
        <v>50</v>
      </c>
      <c r="K90" s="198"/>
    </row>
    <row r="91" spans="2:11" s="1" customFormat="1" ht="15" customHeight="1" x14ac:dyDescent="0.2">
      <c r="B91" s="209"/>
      <c r="C91" s="186" t="s">
        <v>1266</v>
      </c>
      <c r="D91" s="186"/>
      <c r="E91" s="186"/>
      <c r="F91" s="207" t="s">
        <v>1245</v>
      </c>
      <c r="G91" s="208"/>
      <c r="H91" s="186" t="s">
        <v>1266</v>
      </c>
      <c r="I91" s="186" t="s">
        <v>1241</v>
      </c>
      <c r="J91" s="186">
        <v>50</v>
      </c>
      <c r="K91" s="198"/>
    </row>
    <row r="92" spans="2:11" s="1" customFormat="1" ht="15" customHeight="1" x14ac:dyDescent="0.2">
      <c r="B92" s="209"/>
      <c r="C92" s="186" t="s">
        <v>1267</v>
      </c>
      <c r="D92" s="186"/>
      <c r="E92" s="186"/>
      <c r="F92" s="207" t="s">
        <v>1245</v>
      </c>
      <c r="G92" s="208"/>
      <c r="H92" s="186" t="s">
        <v>1268</v>
      </c>
      <c r="I92" s="186" t="s">
        <v>1241</v>
      </c>
      <c r="J92" s="186">
        <v>255</v>
      </c>
      <c r="K92" s="198"/>
    </row>
    <row r="93" spans="2:11" s="1" customFormat="1" ht="15" customHeight="1" x14ac:dyDescent="0.2">
      <c r="B93" s="209"/>
      <c r="C93" s="186" t="s">
        <v>1269</v>
      </c>
      <c r="D93" s="186"/>
      <c r="E93" s="186"/>
      <c r="F93" s="207" t="s">
        <v>1239</v>
      </c>
      <c r="G93" s="208"/>
      <c r="H93" s="186" t="s">
        <v>1270</v>
      </c>
      <c r="I93" s="186" t="s">
        <v>1271</v>
      </c>
      <c r="J93" s="186"/>
      <c r="K93" s="198"/>
    </row>
    <row r="94" spans="2:11" s="1" customFormat="1" ht="15" customHeight="1" x14ac:dyDescent="0.2">
      <c r="B94" s="209"/>
      <c r="C94" s="186" t="s">
        <v>1272</v>
      </c>
      <c r="D94" s="186"/>
      <c r="E94" s="186"/>
      <c r="F94" s="207" t="s">
        <v>1239</v>
      </c>
      <c r="G94" s="208"/>
      <c r="H94" s="186" t="s">
        <v>1273</v>
      </c>
      <c r="I94" s="186" t="s">
        <v>1274</v>
      </c>
      <c r="J94" s="186"/>
      <c r="K94" s="198"/>
    </row>
    <row r="95" spans="2:11" s="1" customFormat="1" ht="15" customHeight="1" x14ac:dyDescent="0.2">
      <c r="B95" s="209"/>
      <c r="C95" s="186" t="s">
        <v>1275</v>
      </c>
      <c r="D95" s="186"/>
      <c r="E95" s="186"/>
      <c r="F95" s="207" t="s">
        <v>1239</v>
      </c>
      <c r="G95" s="208"/>
      <c r="H95" s="186" t="s">
        <v>1275</v>
      </c>
      <c r="I95" s="186" t="s">
        <v>1274</v>
      </c>
      <c r="J95" s="186"/>
      <c r="K95" s="198"/>
    </row>
    <row r="96" spans="2:11" s="1" customFormat="1" ht="15" customHeight="1" x14ac:dyDescent="0.2">
      <c r="B96" s="209"/>
      <c r="C96" s="186" t="s">
        <v>40</v>
      </c>
      <c r="D96" s="186"/>
      <c r="E96" s="186"/>
      <c r="F96" s="207" t="s">
        <v>1239</v>
      </c>
      <c r="G96" s="208"/>
      <c r="H96" s="186" t="s">
        <v>1276</v>
      </c>
      <c r="I96" s="186" t="s">
        <v>1274</v>
      </c>
      <c r="J96" s="186"/>
      <c r="K96" s="198"/>
    </row>
    <row r="97" spans="2:11" s="1" customFormat="1" ht="15" customHeight="1" x14ac:dyDescent="0.2">
      <c r="B97" s="209"/>
      <c r="C97" s="186" t="s">
        <v>50</v>
      </c>
      <c r="D97" s="186"/>
      <c r="E97" s="186"/>
      <c r="F97" s="207" t="s">
        <v>1239</v>
      </c>
      <c r="G97" s="208"/>
      <c r="H97" s="186" t="s">
        <v>1277</v>
      </c>
      <c r="I97" s="186" t="s">
        <v>1274</v>
      </c>
      <c r="J97" s="186"/>
      <c r="K97" s="198"/>
    </row>
    <row r="98" spans="2:11" s="1" customFormat="1" ht="15" customHeight="1" x14ac:dyDescent="0.2">
      <c r="B98" s="212"/>
      <c r="C98" s="213"/>
      <c r="D98" s="213"/>
      <c r="E98" s="213"/>
      <c r="F98" s="213"/>
      <c r="G98" s="213"/>
      <c r="H98" s="213"/>
      <c r="I98" s="213"/>
      <c r="J98" s="213"/>
      <c r="K98" s="214"/>
    </row>
    <row r="99" spans="2:11" s="1" customFormat="1" ht="18.75" customHeight="1" x14ac:dyDescent="0.2">
      <c r="B99" s="215"/>
      <c r="C99" s="216"/>
      <c r="D99" s="216"/>
      <c r="E99" s="216"/>
      <c r="F99" s="216"/>
      <c r="G99" s="216"/>
      <c r="H99" s="216"/>
      <c r="I99" s="216"/>
      <c r="J99" s="216"/>
      <c r="K99" s="215"/>
    </row>
    <row r="100" spans="2:11" s="1" customFormat="1" ht="18.75" customHeight="1" x14ac:dyDescent="0.2">
      <c r="B100" s="193"/>
      <c r="C100" s="193"/>
      <c r="D100" s="193"/>
      <c r="E100" s="193"/>
      <c r="F100" s="193"/>
      <c r="G100" s="193"/>
      <c r="H100" s="193"/>
      <c r="I100" s="193"/>
      <c r="J100" s="193"/>
      <c r="K100" s="193"/>
    </row>
    <row r="101" spans="2:11" s="1" customFormat="1" ht="7.5" customHeight="1" x14ac:dyDescent="0.2">
      <c r="B101" s="194"/>
      <c r="C101" s="195"/>
      <c r="D101" s="195"/>
      <c r="E101" s="195"/>
      <c r="F101" s="195"/>
      <c r="G101" s="195"/>
      <c r="H101" s="195"/>
      <c r="I101" s="195"/>
      <c r="J101" s="195"/>
      <c r="K101" s="196"/>
    </row>
    <row r="102" spans="2:11" s="1" customFormat="1" ht="45" customHeight="1" x14ac:dyDescent="0.2">
      <c r="B102" s="197"/>
      <c r="C102" s="491" t="s">
        <v>1278</v>
      </c>
      <c r="D102" s="491"/>
      <c r="E102" s="491"/>
      <c r="F102" s="491"/>
      <c r="G102" s="491"/>
      <c r="H102" s="491"/>
      <c r="I102" s="491"/>
      <c r="J102" s="491"/>
      <c r="K102" s="198"/>
    </row>
    <row r="103" spans="2:11" s="1" customFormat="1" ht="17.25" customHeight="1" x14ac:dyDescent="0.2">
      <c r="B103" s="197"/>
      <c r="C103" s="199" t="s">
        <v>1233</v>
      </c>
      <c r="D103" s="199"/>
      <c r="E103" s="199"/>
      <c r="F103" s="199" t="s">
        <v>1234</v>
      </c>
      <c r="G103" s="200"/>
      <c r="H103" s="199" t="s">
        <v>56</v>
      </c>
      <c r="I103" s="199" t="s">
        <v>59</v>
      </c>
      <c r="J103" s="199" t="s">
        <v>1235</v>
      </c>
      <c r="K103" s="198"/>
    </row>
    <row r="104" spans="2:11" s="1" customFormat="1" ht="17.25" customHeight="1" x14ac:dyDescent="0.2">
      <c r="B104" s="197"/>
      <c r="C104" s="201" t="s">
        <v>1236</v>
      </c>
      <c r="D104" s="201"/>
      <c r="E104" s="201"/>
      <c r="F104" s="202" t="s">
        <v>1237</v>
      </c>
      <c r="G104" s="203"/>
      <c r="H104" s="201"/>
      <c r="I104" s="201"/>
      <c r="J104" s="201" t="s">
        <v>1238</v>
      </c>
      <c r="K104" s="198"/>
    </row>
    <row r="105" spans="2:11" s="1" customFormat="1" ht="5.25" customHeight="1" x14ac:dyDescent="0.2">
      <c r="B105" s="197"/>
      <c r="C105" s="199"/>
      <c r="D105" s="199"/>
      <c r="E105" s="199"/>
      <c r="F105" s="199"/>
      <c r="G105" s="217"/>
      <c r="H105" s="199"/>
      <c r="I105" s="199"/>
      <c r="J105" s="199"/>
      <c r="K105" s="198"/>
    </row>
    <row r="106" spans="2:11" s="1" customFormat="1" ht="15" customHeight="1" x14ac:dyDescent="0.2">
      <c r="B106" s="197"/>
      <c r="C106" s="186" t="s">
        <v>55</v>
      </c>
      <c r="D106" s="206"/>
      <c r="E106" s="206"/>
      <c r="F106" s="207" t="s">
        <v>1239</v>
      </c>
      <c r="G106" s="186"/>
      <c r="H106" s="186" t="s">
        <v>1279</v>
      </c>
      <c r="I106" s="186" t="s">
        <v>1241</v>
      </c>
      <c r="J106" s="186">
        <v>20</v>
      </c>
      <c r="K106" s="198"/>
    </row>
    <row r="107" spans="2:11" s="1" customFormat="1" ht="15" customHeight="1" x14ac:dyDescent="0.2">
      <c r="B107" s="197"/>
      <c r="C107" s="186" t="s">
        <v>1242</v>
      </c>
      <c r="D107" s="186"/>
      <c r="E107" s="186"/>
      <c r="F107" s="207" t="s">
        <v>1239</v>
      </c>
      <c r="G107" s="186"/>
      <c r="H107" s="186" t="s">
        <v>1279</v>
      </c>
      <c r="I107" s="186" t="s">
        <v>1241</v>
      </c>
      <c r="J107" s="186">
        <v>120</v>
      </c>
      <c r="K107" s="198"/>
    </row>
    <row r="108" spans="2:11" s="1" customFormat="1" ht="15" customHeight="1" x14ac:dyDescent="0.2">
      <c r="B108" s="209"/>
      <c r="C108" s="186" t="s">
        <v>1244</v>
      </c>
      <c r="D108" s="186"/>
      <c r="E108" s="186"/>
      <c r="F108" s="207" t="s">
        <v>1245</v>
      </c>
      <c r="G108" s="186"/>
      <c r="H108" s="186" t="s">
        <v>1279</v>
      </c>
      <c r="I108" s="186" t="s">
        <v>1241</v>
      </c>
      <c r="J108" s="186">
        <v>50</v>
      </c>
      <c r="K108" s="198"/>
    </row>
    <row r="109" spans="2:11" s="1" customFormat="1" ht="15" customHeight="1" x14ac:dyDescent="0.2">
      <c r="B109" s="209"/>
      <c r="C109" s="186" t="s">
        <v>1247</v>
      </c>
      <c r="D109" s="186"/>
      <c r="E109" s="186"/>
      <c r="F109" s="207" t="s">
        <v>1239</v>
      </c>
      <c r="G109" s="186"/>
      <c r="H109" s="186" t="s">
        <v>1279</v>
      </c>
      <c r="I109" s="186" t="s">
        <v>1249</v>
      </c>
      <c r="J109" s="186"/>
      <c r="K109" s="198"/>
    </row>
    <row r="110" spans="2:11" s="1" customFormat="1" ht="15" customHeight="1" x14ac:dyDescent="0.2">
      <c r="B110" s="209"/>
      <c r="C110" s="186" t="s">
        <v>1258</v>
      </c>
      <c r="D110" s="186"/>
      <c r="E110" s="186"/>
      <c r="F110" s="207" t="s">
        <v>1245</v>
      </c>
      <c r="G110" s="186"/>
      <c r="H110" s="186" t="s">
        <v>1279</v>
      </c>
      <c r="I110" s="186" t="s">
        <v>1241</v>
      </c>
      <c r="J110" s="186">
        <v>50</v>
      </c>
      <c r="K110" s="198"/>
    </row>
    <row r="111" spans="2:11" s="1" customFormat="1" ht="15" customHeight="1" x14ac:dyDescent="0.2">
      <c r="B111" s="209"/>
      <c r="C111" s="186" t="s">
        <v>1266</v>
      </c>
      <c r="D111" s="186"/>
      <c r="E111" s="186"/>
      <c r="F111" s="207" t="s">
        <v>1245</v>
      </c>
      <c r="G111" s="186"/>
      <c r="H111" s="186" t="s">
        <v>1279</v>
      </c>
      <c r="I111" s="186" t="s">
        <v>1241</v>
      </c>
      <c r="J111" s="186">
        <v>50</v>
      </c>
      <c r="K111" s="198"/>
    </row>
    <row r="112" spans="2:11" s="1" customFormat="1" ht="15" customHeight="1" x14ac:dyDescent="0.2">
      <c r="B112" s="209"/>
      <c r="C112" s="186" t="s">
        <v>1264</v>
      </c>
      <c r="D112" s="186"/>
      <c r="E112" s="186"/>
      <c r="F112" s="207" t="s">
        <v>1245</v>
      </c>
      <c r="G112" s="186"/>
      <c r="H112" s="186" t="s">
        <v>1279</v>
      </c>
      <c r="I112" s="186" t="s">
        <v>1241</v>
      </c>
      <c r="J112" s="186">
        <v>50</v>
      </c>
      <c r="K112" s="198"/>
    </row>
    <row r="113" spans="2:11" s="1" customFormat="1" ht="15" customHeight="1" x14ac:dyDescent="0.2">
      <c r="B113" s="209"/>
      <c r="C113" s="186" t="s">
        <v>55</v>
      </c>
      <c r="D113" s="186"/>
      <c r="E113" s="186"/>
      <c r="F113" s="207" t="s">
        <v>1239</v>
      </c>
      <c r="G113" s="186"/>
      <c r="H113" s="186" t="s">
        <v>1280</v>
      </c>
      <c r="I113" s="186" t="s">
        <v>1241</v>
      </c>
      <c r="J113" s="186">
        <v>20</v>
      </c>
      <c r="K113" s="198"/>
    </row>
    <row r="114" spans="2:11" s="1" customFormat="1" ht="15" customHeight="1" x14ac:dyDescent="0.2">
      <c r="B114" s="209"/>
      <c r="C114" s="186" t="s">
        <v>1281</v>
      </c>
      <c r="D114" s="186"/>
      <c r="E114" s="186"/>
      <c r="F114" s="207" t="s">
        <v>1239</v>
      </c>
      <c r="G114" s="186"/>
      <c r="H114" s="186" t="s">
        <v>1282</v>
      </c>
      <c r="I114" s="186" t="s">
        <v>1241</v>
      </c>
      <c r="J114" s="186">
        <v>120</v>
      </c>
      <c r="K114" s="198"/>
    </row>
    <row r="115" spans="2:11" s="1" customFormat="1" ht="15" customHeight="1" x14ac:dyDescent="0.2">
      <c r="B115" s="209"/>
      <c r="C115" s="186" t="s">
        <v>40</v>
      </c>
      <c r="D115" s="186"/>
      <c r="E115" s="186"/>
      <c r="F115" s="207" t="s">
        <v>1239</v>
      </c>
      <c r="G115" s="186"/>
      <c r="H115" s="186" t="s">
        <v>1283</v>
      </c>
      <c r="I115" s="186" t="s">
        <v>1274</v>
      </c>
      <c r="J115" s="186"/>
      <c r="K115" s="198"/>
    </row>
    <row r="116" spans="2:11" s="1" customFormat="1" ht="15" customHeight="1" x14ac:dyDescent="0.2">
      <c r="B116" s="209"/>
      <c r="C116" s="186" t="s">
        <v>50</v>
      </c>
      <c r="D116" s="186"/>
      <c r="E116" s="186"/>
      <c r="F116" s="207" t="s">
        <v>1239</v>
      </c>
      <c r="G116" s="186"/>
      <c r="H116" s="186" t="s">
        <v>1284</v>
      </c>
      <c r="I116" s="186" t="s">
        <v>1274</v>
      </c>
      <c r="J116" s="186"/>
      <c r="K116" s="198"/>
    </row>
    <row r="117" spans="2:11" s="1" customFormat="1" ht="15" customHeight="1" x14ac:dyDescent="0.2">
      <c r="B117" s="209"/>
      <c r="C117" s="186" t="s">
        <v>59</v>
      </c>
      <c r="D117" s="186"/>
      <c r="E117" s="186"/>
      <c r="F117" s="207" t="s">
        <v>1239</v>
      </c>
      <c r="G117" s="186"/>
      <c r="H117" s="186" t="s">
        <v>1285</v>
      </c>
      <c r="I117" s="186" t="s">
        <v>1286</v>
      </c>
      <c r="J117" s="186"/>
      <c r="K117" s="198"/>
    </row>
    <row r="118" spans="2:11" s="1" customFormat="1" ht="15" customHeight="1" x14ac:dyDescent="0.2">
      <c r="B118" s="212"/>
      <c r="C118" s="218"/>
      <c r="D118" s="218"/>
      <c r="E118" s="218"/>
      <c r="F118" s="218"/>
      <c r="G118" s="218"/>
      <c r="H118" s="218"/>
      <c r="I118" s="218"/>
      <c r="J118" s="218"/>
      <c r="K118" s="214"/>
    </row>
    <row r="119" spans="2:11" s="1" customFormat="1" ht="18.75" customHeight="1" x14ac:dyDescent="0.2">
      <c r="B119" s="219"/>
      <c r="C119" s="220"/>
      <c r="D119" s="220"/>
      <c r="E119" s="220"/>
      <c r="F119" s="221"/>
      <c r="G119" s="220"/>
      <c r="H119" s="220"/>
      <c r="I119" s="220"/>
      <c r="J119" s="220"/>
      <c r="K119" s="219"/>
    </row>
    <row r="120" spans="2:11" s="1" customFormat="1" ht="18.75" customHeight="1" x14ac:dyDescent="0.2">
      <c r="B120" s="193"/>
      <c r="C120" s="193"/>
      <c r="D120" s="193"/>
      <c r="E120" s="193"/>
      <c r="F120" s="193"/>
      <c r="G120" s="193"/>
      <c r="H120" s="193"/>
      <c r="I120" s="193"/>
      <c r="J120" s="193"/>
      <c r="K120" s="193"/>
    </row>
    <row r="121" spans="2:11" s="1" customFormat="1" ht="7.5" customHeight="1" x14ac:dyDescent="0.2">
      <c r="B121" s="222"/>
      <c r="C121" s="223"/>
      <c r="D121" s="223"/>
      <c r="E121" s="223"/>
      <c r="F121" s="223"/>
      <c r="G121" s="223"/>
      <c r="H121" s="223"/>
      <c r="I121" s="223"/>
      <c r="J121" s="223"/>
      <c r="K121" s="224"/>
    </row>
    <row r="122" spans="2:11" s="1" customFormat="1" ht="45" customHeight="1" x14ac:dyDescent="0.2">
      <c r="B122" s="225"/>
      <c r="C122" s="489" t="s">
        <v>1287</v>
      </c>
      <c r="D122" s="489"/>
      <c r="E122" s="489"/>
      <c r="F122" s="489"/>
      <c r="G122" s="489"/>
      <c r="H122" s="489"/>
      <c r="I122" s="489"/>
      <c r="J122" s="489"/>
      <c r="K122" s="226"/>
    </row>
    <row r="123" spans="2:11" s="1" customFormat="1" ht="17.25" customHeight="1" x14ac:dyDescent="0.2">
      <c r="B123" s="227"/>
      <c r="C123" s="199" t="s">
        <v>1233</v>
      </c>
      <c r="D123" s="199"/>
      <c r="E123" s="199"/>
      <c r="F123" s="199" t="s">
        <v>1234</v>
      </c>
      <c r="G123" s="200"/>
      <c r="H123" s="199" t="s">
        <v>56</v>
      </c>
      <c r="I123" s="199" t="s">
        <v>59</v>
      </c>
      <c r="J123" s="199" t="s">
        <v>1235</v>
      </c>
      <c r="K123" s="228"/>
    </row>
    <row r="124" spans="2:11" s="1" customFormat="1" ht="17.25" customHeight="1" x14ac:dyDescent="0.2">
      <c r="B124" s="227"/>
      <c r="C124" s="201" t="s">
        <v>1236</v>
      </c>
      <c r="D124" s="201"/>
      <c r="E124" s="201"/>
      <c r="F124" s="202" t="s">
        <v>1237</v>
      </c>
      <c r="G124" s="203"/>
      <c r="H124" s="201"/>
      <c r="I124" s="201"/>
      <c r="J124" s="201" t="s">
        <v>1238</v>
      </c>
      <c r="K124" s="228"/>
    </row>
    <row r="125" spans="2:11" s="1" customFormat="1" ht="5.25" customHeight="1" x14ac:dyDescent="0.2">
      <c r="B125" s="229"/>
      <c r="C125" s="204"/>
      <c r="D125" s="204"/>
      <c r="E125" s="204"/>
      <c r="F125" s="204"/>
      <c r="G125" s="230"/>
      <c r="H125" s="204"/>
      <c r="I125" s="204"/>
      <c r="J125" s="204"/>
      <c r="K125" s="231"/>
    </row>
    <row r="126" spans="2:11" s="1" customFormat="1" ht="15" customHeight="1" x14ac:dyDescent="0.2">
      <c r="B126" s="229"/>
      <c r="C126" s="186" t="s">
        <v>1242</v>
      </c>
      <c r="D126" s="206"/>
      <c r="E126" s="206"/>
      <c r="F126" s="207" t="s">
        <v>1239</v>
      </c>
      <c r="G126" s="186"/>
      <c r="H126" s="186" t="s">
        <v>1279</v>
      </c>
      <c r="I126" s="186" t="s">
        <v>1241</v>
      </c>
      <c r="J126" s="186">
        <v>120</v>
      </c>
      <c r="K126" s="232"/>
    </row>
    <row r="127" spans="2:11" s="1" customFormat="1" ht="15" customHeight="1" x14ac:dyDescent="0.2">
      <c r="B127" s="229"/>
      <c r="C127" s="186" t="s">
        <v>1288</v>
      </c>
      <c r="D127" s="186"/>
      <c r="E127" s="186"/>
      <c r="F127" s="207" t="s">
        <v>1239</v>
      </c>
      <c r="G127" s="186"/>
      <c r="H127" s="186" t="s">
        <v>1289</v>
      </c>
      <c r="I127" s="186" t="s">
        <v>1241</v>
      </c>
      <c r="J127" s="186" t="s">
        <v>1290</v>
      </c>
      <c r="K127" s="232"/>
    </row>
    <row r="128" spans="2:11" s="1" customFormat="1" ht="15" customHeight="1" x14ac:dyDescent="0.2">
      <c r="B128" s="229"/>
      <c r="C128" s="186" t="s">
        <v>1187</v>
      </c>
      <c r="D128" s="186"/>
      <c r="E128" s="186"/>
      <c r="F128" s="207" t="s">
        <v>1239</v>
      </c>
      <c r="G128" s="186"/>
      <c r="H128" s="186" t="s">
        <v>1291</v>
      </c>
      <c r="I128" s="186" t="s">
        <v>1241</v>
      </c>
      <c r="J128" s="186" t="s">
        <v>1290</v>
      </c>
      <c r="K128" s="232"/>
    </row>
    <row r="129" spans="2:11" s="1" customFormat="1" ht="15" customHeight="1" x14ac:dyDescent="0.2">
      <c r="B129" s="229"/>
      <c r="C129" s="186" t="s">
        <v>1250</v>
      </c>
      <c r="D129" s="186"/>
      <c r="E129" s="186"/>
      <c r="F129" s="207" t="s">
        <v>1245</v>
      </c>
      <c r="G129" s="186"/>
      <c r="H129" s="186" t="s">
        <v>1251</v>
      </c>
      <c r="I129" s="186" t="s">
        <v>1241</v>
      </c>
      <c r="J129" s="186">
        <v>15</v>
      </c>
      <c r="K129" s="232"/>
    </row>
    <row r="130" spans="2:11" s="1" customFormat="1" ht="15" customHeight="1" x14ac:dyDescent="0.2">
      <c r="B130" s="229"/>
      <c r="C130" s="210" t="s">
        <v>1252</v>
      </c>
      <c r="D130" s="210"/>
      <c r="E130" s="210"/>
      <c r="F130" s="211" t="s">
        <v>1245</v>
      </c>
      <c r="G130" s="210"/>
      <c r="H130" s="210" t="s">
        <v>1253</v>
      </c>
      <c r="I130" s="210" t="s">
        <v>1241</v>
      </c>
      <c r="J130" s="210">
        <v>15</v>
      </c>
      <c r="K130" s="232"/>
    </row>
    <row r="131" spans="2:11" s="1" customFormat="1" ht="15" customHeight="1" x14ac:dyDescent="0.2">
      <c r="B131" s="229"/>
      <c r="C131" s="210" t="s">
        <v>1254</v>
      </c>
      <c r="D131" s="210"/>
      <c r="E131" s="210"/>
      <c r="F131" s="211" t="s">
        <v>1245</v>
      </c>
      <c r="G131" s="210"/>
      <c r="H131" s="210" t="s">
        <v>1255</v>
      </c>
      <c r="I131" s="210" t="s">
        <v>1241</v>
      </c>
      <c r="J131" s="210">
        <v>20</v>
      </c>
      <c r="K131" s="232"/>
    </row>
    <row r="132" spans="2:11" s="1" customFormat="1" ht="15" customHeight="1" x14ac:dyDescent="0.2">
      <c r="B132" s="229"/>
      <c r="C132" s="210" t="s">
        <v>1256</v>
      </c>
      <c r="D132" s="210"/>
      <c r="E132" s="210"/>
      <c r="F132" s="211" t="s">
        <v>1245</v>
      </c>
      <c r="G132" s="210"/>
      <c r="H132" s="210" t="s">
        <v>1257</v>
      </c>
      <c r="I132" s="210" t="s">
        <v>1241</v>
      </c>
      <c r="J132" s="210">
        <v>20</v>
      </c>
      <c r="K132" s="232"/>
    </row>
    <row r="133" spans="2:11" s="1" customFormat="1" ht="15" customHeight="1" x14ac:dyDescent="0.2">
      <c r="B133" s="229"/>
      <c r="C133" s="186" t="s">
        <v>1244</v>
      </c>
      <c r="D133" s="186"/>
      <c r="E133" s="186"/>
      <c r="F133" s="207" t="s">
        <v>1245</v>
      </c>
      <c r="G133" s="186"/>
      <c r="H133" s="186" t="s">
        <v>1279</v>
      </c>
      <c r="I133" s="186" t="s">
        <v>1241</v>
      </c>
      <c r="J133" s="186">
        <v>50</v>
      </c>
      <c r="K133" s="232"/>
    </row>
    <row r="134" spans="2:11" s="1" customFormat="1" ht="15" customHeight="1" x14ac:dyDescent="0.2">
      <c r="B134" s="229"/>
      <c r="C134" s="186" t="s">
        <v>1258</v>
      </c>
      <c r="D134" s="186"/>
      <c r="E134" s="186"/>
      <c r="F134" s="207" t="s">
        <v>1245</v>
      </c>
      <c r="G134" s="186"/>
      <c r="H134" s="186" t="s">
        <v>1279</v>
      </c>
      <c r="I134" s="186" t="s">
        <v>1241</v>
      </c>
      <c r="J134" s="186">
        <v>50</v>
      </c>
      <c r="K134" s="232"/>
    </row>
    <row r="135" spans="2:11" s="1" customFormat="1" ht="15" customHeight="1" x14ac:dyDescent="0.2">
      <c r="B135" s="229"/>
      <c r="C135" s="186" t="s">
        <v>1264</v>
      </c>
      <c r="D135" s="186"/>
      <c r="E135" s="186"/>
      <c r="F135" s="207" t="s">
        <v>1245</v>
      </c>
      <c r="G135" s="186"/>
      <c r="H135" s="186" t="s">
        <v>1279</v>
      </c>
      <c r="I135" s="186" t="s">
        <v>1241</v>
      </c>
      <c r="J135" s="186">
        <v>50</v>
      </c>
      <c r="K135" s="232"/>
    </row>
    <row r="136" spans="2:11" s="1" customFormat="1" ht="15" customHeight="1" x14ac:dyDescent="0.2">
      <c r="B136" s="229"/>
      <c r="C136" s="186" t="s">
        <v>1266</v>
      </c>
      <c r="D136" s="186"/>
      <c r="E136" s="186"/>
      <c r="F136" s="207" t="s">
        <v>1245</v>
      </c>
      <c r="G136" s="186"/>
      <c r="H136" s="186" t="s">
        <v>1279</v>
      </c>
      <c r="I136" s="186" t="s">
        <v>1241</v>
      </c>
      <c r="J136" s="186">
        <v>50</v>
      </c>
      <c r="K136" s="232"/>
    </row>
    <row r="137" spans="2:11" s="1" customFormat="1" ht="15" customHeight="1" x14ac:dyDescent="0.2">
      <c r="B137" s="229"/>
      <c r="C137" s="186" t="s">
        <v>1267</v>
      </c>
      <c r="D137" s="186"/>
      <c r="E137" s="186"/>
      <c r="F137" s="207" t="s">
        <v>1245</v>
      </c>
      <c r="G137" s="186"/>
      <c r="H137" s="186" t="s">
        <v>1292</v>
      </c>
      <c r="I137" s="186" t="s">
        <v>1241</v>
      </c>
      <c r="J137" s="186">
        <v>255</v>
      </c>
      <c r="K137" s="232"/>
    </row>
    <row r="138" spans="2:11" s="1" customFormat="1" ht="15" customHeight="1" x14ac:dyDescent="0.2">
      <c r="B138" s="229"/>
      <c r="C138" s="186" t="s">
        <v>1269</v>
      </c>
      <c r="D138" s="186"/>
      <c r="E138" s="186"/>
      <c r="F138" s="207" t="s">
        <v>1239</v>
      </c>
      <c r="G138" s="186"/>
      <c r="H138" s="186" t="s">
        <v>1293</v>
      </c>
      <c r="I138" s="186" t="s">
        <v>1271</v>
      </c>
      <c r="J138" s="186"/>
      <c r="K138" s="232"/>
    </row>
    <row r="139" spans="2:11" s="1" customFormat="1" ht="15" customHeight="1" x14ac:dyDescent="0.2">
      <c r="B139" s="229"/>
      <c r="C139" s="186" t="s">
        <v>1272</v>
      </c>
      <c r="D139" s="186"/>
      <c r="E139" s="186"/>
      <c r="F139" s="207" t="s">
        <v>1239</v>
      </c>
      <c r="G139" s="186"/>
      <c r="H139" s="186" t="s">
        <v>1294</v>
      </c>
      <c r="I139" s="186" t="s">
        <v>1274</v>
      </c>
      <c r="J139" s="186"/>
      <c r="K139" s="232"/>
    </row>
    <row r="140" spans="2:11" s="1" customFormat="1" ht="15" customHeight="1" x14ac:dyDescent="0.2">
      <c r="B140" s="229"/>
      <c r="C140" s="186" t="s">
        <v>1275</v>
      </c>
      <c r="D140" s="186"/>
      <c r="E140" s="186"/>
      <c r="F140" s="207" t="s">
        <v>1239</v>
      </c>
      <c r="G140" s="186"/>
      <c r="H140" s="186" t="s">
        <v>1275</v>
      </c>
      <c r="I140" s="186" t="s">
        <v>1274</v>
      </c>
      <c r="J140" s="186"/>
      <c r="K140" s="232"/>
    </row>
    <row r="141" spans="2:11" s="1" customFormat="1" ht="15" customHeight="1" x14ac:dyDescent="0.2">
      <c r="B141" s="229"/>
      <c r="C141" s="186" t="s">
        <v>40</v>
      </c>
      <c r="D141" s="186"/>
      <c r="E141" s="186"/>
      <c r="F141" s="207" t="s">
        <v>1239</v>
      </c>
      <c r="G141" s="186"/>
      <c r="H141" s="186" t="s">
        <v>1295</v>
      </c>
      <c r="I141" s="186" t="s">
        <v>1274</v>
      </c>
      <c r="J141" s="186"/>
      <c r="K141" s="232"/>
    </row>
    <row r="142" spans="2:11" s="1" customFormat="1" ht="15" customHeight="1" x14ac:dyDescent="0.2">
      <c r="B142" s="229"/>
      <c r="C142" s="186" t="s">
        <v>1296</v>
      </c>
      <c r="D142" s="186"/>
      <c r="E142" s="186"/>
      <c r="F142" s="207" t="s">
        <v>1239</v>
      </c>
      <c r="G142" s="186"/>
      <c r="H142" s="186" t="s">
        <v>1297</v>
      </c>
      <c r="I142" s="186" t="s">
        <v>1274</v>
      </c>
      <c r="J142" s="186"/>
      <c r="K142" s="232"/>
    </row>
    <row r="143" spans="2:11" s="1" customFormat="1" ht="15" customHeight="1" x14ac:dyDescent="0.2">
      <c r="B143" s="233"/>
      <c r="C143" s="234"/>
      <c r="D143" s="234"/>
      <c r="E143" s="234"/>
      <c r="F143" s="234"/>
      <c r="G143" s="234"/>
      <c r="H143" s="234"/>
      <c r="I143" s="234"/>
      <c r="J143" s="234"/>
      <c r="K143" s="235"/>
    </row>
    <row r="144" spans="2:11" s="1" customFormat="1" ht="18.75" customHeight="1" x14ac:dyDescent="0.2">
      <c r="B144" s="220"/>
      <c r="C144" s="220"/>
      <c r="D144" s="220"/>
      <c r="E144" s="220"/>
      <c r="F144" s="221"/>
      <c r="G144" s="220"/>
      <c r="H144" s="220"/>
      <c r="I144" s="220"/>
      <c r="J144" s="220"/>
      <c r="K144" s="220"/>
    </row>
    <row r="145" spans="2:11" s="1" customFormat="1" ht="18.75" customHeight="1" x14ac:dyDescent="0.2">
      <c r="B145" s="193"/>
      <c r="C145" s="193"/>
      <c r="D145" s="193"/>
      <c r="E145" s="193"/>
      <c r="F145" s="193"/>
      <c r="G145" s="193"/>
      <c r="H145" s="193"/>
      <c r="I145" s="193"/>
      <c r="J145" s="193"/>
      <c r="K145" s="193"/>
    </row>
    <row r="146" spans="2:11" s="1" customFormat="1" ht="7.5" customHeight="1" x14ac:dyDescent="0.2">
      <c r="B146" s="194"/>
      <c r="C146" s="195"/>
      <c r="D146" s="195"/>
      <c r="E146" s="195"/>
      <c r="F146" s="195"/>
      <c r="G146" s="195"/>
      <c r="H146" s="195"/>
      <c r="I146" s="195"/>
      <c r="J146" s="195"/>
      <c r="K146" s="196"/>
    </row>
    <row r="147" spans="2:11" s="1" customFormat="1" ht="45" customHeight="1" x14ac:dyDescent="0.2">
      <c r="B147" s="197"/>
      <c r="C147" s="491" t="s">
        <v>1298</v>
      </c>
      <c r="D147" s="491"/>
      <c r="E147" s="491"/>
      <c r="F147" s="491"/>
      <c r="G147" s="491"/>
      <c r="H147" s="491"/>
      <c r="I147" s="491"/>
      <c r="J147" s="491"/>
      <c r="K147" s="198"/>
    </row>
    <row r="148" spans="2:11" s="1" customFormat="1" ht="17.25" customHeight="1" x14ac:dyDescent="0.2">
      <c r="B148" s="197"/>
      <c r="C148" s="199" t="s">
        <v>1233</v>
      </c>
      <c r="D148" s="199"/>
      <c r="E148" s="199"/>
      <c r="F148" s="199" t="s">
        <v>1234</v>
      </c>
      <c r="G148" s="200"/>
      <c r="H148" s="199" t="s">
        <v>56</v>
      </c>
      <c r="I148" s="199" t="s">
        <v>59</v>
      </c>
      <c r="J148" s="199" t="s">
        <v>1235</v>
      </c>
      <c r="K148" s="198"/>
    </row>
    <row r="149" spans="2:11" s="1" customFormat="1" ht="17.25" customHeight="1" x14ac:dyDescent="0.2">
      <c r="B149" s="197"/>
      <c r="C149" s="201" t="s">
        <v>1236</v>
      </c>
      <c r="D149" s="201"/>
      <c r="E149" s="201"/>
      <c r="F149" s="202" t="s">
        <v>1237</v>
      </c>
      <c r="G149" s="203"/>
      <c r="H149" s="201"/>
      <c r="I149" s="201"/>
      <c r="J149" s="201" t="s">
        <v>1238</v>
      </c>
      <c r="K149" s="198"/>
    </row>
    <row r="150" spans="2:11" s="1" customFormat="1" ht="5.25" customHeight="1" x14ac:dyDescent="0.2">
      <c r="B150" s="209"/>
      <c r="C150" s="204"/>
      <c r="D150" s="204"/>
      <c r="E150" s="204"/>
      <c r="F150" s="204"/>
      <c r="G150" s="205"/>
      <c r="H150" s="204"/>
      <c r="I150" s="204"/>
      <c r="J150" s="204"/>
      <c r="K150" s="232"/>
    </row>
    <row r="151" spans="2:11" s="1" customFormat="1" ht="15" customHeight="1" x14ac:dyDescent="0.2">
      <c r="B151" s="209"/>
      <c r="C151" s="236" t="s">
        <v>1242</v>
      </c>
      <c r="D151" s="186"/>
      <c r="E151" s="186"/>
      <c r="F151" s="237" t="s">
        <v>1239</v>
      </c>
      <c r="G151" s="186"/>
      <c r="H151" s="236" t="s">
        <v>1279</v>
      </c>
      <c r="I151" s="236" t="s">
        <v>1241</v>
      </c>
      <c r="J151" s="236">
        <v>120</v>
      </c>
      <c r="K151" s="232"/>
    </row>
    <row r="152" spans="2:11" s="1" customFormat="1" ht="15" customHeight="1" x14ac:dyDescent="0.2">
      <c r="B152" s="209"/>
      <c r="C152" s="236" t="s">
        <v>1288</v>
      </c>
      <c r="D152" s="186"/>
      <c r="E152" s="186"/>
      <c r="F152" s="237" t="s">
        <v>1239</v>
      </c>
      <c r="G152" s="186"/>
      <c r="H152" s="236" t="s">
        <v>1299</v>
      </c>
      <c r="I152" s="236" t="s">
        <v>1241</v>
      </c>
      <c r="J152" s="236" t="s">
        <v>1290</v>
      </c>
      <c r="K152" s="232"/>
    </row>
    <row r="153" spans="2:11" s="1" customFormat="1" ht="15" customHeight="1" x14ac:dyDescent="0.2">
      <c r="B153" s="209"/>
      <c r="C153" s="236" t="s">
        <v>1187</v>
      </c>
      <c r="D153" s="186"/>
      <c r="E153" s="186"/>
      <c r="F153" s="237" t="s">
        <v>1239</v>
      </c>
      <c r="G153" s="186"/>
      <c r="H153" s="236" t="s">
        <v>1300</v>
      </c>
      <c r="I153" s="236" t="s">
        <v>1241</v>
      </c>
      <c r="J153" s="236" t="s">
        <v>1290</v>
      </c>
      <c r="K153" s="232"/>
    </row>
    <row r="154" spans="2:11" s="1" customFormat="1" ht="15" customHeight="1" x14ac:dyDescent="0.2">
      <c r="B154" s="209"/>
      <c r="C154" s="236" t="s">
        <v>1244</v>
      </c>
      <c r="D154" s="186"/>
      <c r="E154" s="186"/>
      <c r="F154" s="237" t="s">
        <v>1245</v>
      </c>
      <c r="G154" s="186"/>
      <c r="H154" s="236" t="s">
        <v>1279</v>
      </c>
      <c r="I154" s="236" t="s">
        <v>1241</v>
      </c>
      <c r="J154" s="236">
        <v>50</v>
      </c>
      <c r="K154" s="232"/>
    </row>
    <row r="155" spans="2:11" s="1" customFormat="1" ht="15" customHeight="1" x14ac:dyDescent="0.2">
      <c r="B155" s="209"/>
      <c r="C155" s="236" t="s">
        <v>1247</v>
      </c>
      <c r="D155" s="186"/>
      <c r="E155" s="186"/>
      <c r="F155" s="237" t="s">
        <v>1239</v>
      </c>
      <c r="G155" s="186"/>
      <c r="H155" s="236" t="s">
        <v>1279</v>
      </c>
      <c r="I155" s="236" t="s">
        <v>1249</v>
      </c>
      <c r="J155" s="236"/>
      <c r="K155" s="232"/>
    </row>
    <row r="156" spans="2:11" s="1" customFormat="1" ht="15" customHeight="1" x14ac:dyDescent="0.2">
      <c r="B156" s="209"/>
      <c r="C156" s="236" t="s">
        <v>1258</v>
      </c>
      <c r="D156" s="186"/>
      <c r="E156" s="186"/>
      <c r="F156" s="237" t="s">
        <v>1245</v>
      </c>
      <c r="G156" s="186"/>
      <c r="H156" s="236" t="s">
        <v>1279</v>
      </c>
      <c r="I156" s="236" t="s">
        <v>1241</v>
      </c>
      <c r="J156" s="236">
        <v>50</v>
      </c>
      <c r="K156" s="232"/>
    </row>
    <row r="157" spans="2:11" s="1" customFormat="1" ht="15" customHeight="1" x14ac:dyDescent="0.2">
      <c r="B157" s="209"/>
      <c r="C157" s="236" t="s">
        <v>1266</v>
      </c>
      <c r="D157" s="186"/>
      <c r="E157" s="186"/>
      <c r="F157" s="237" t="s">
        <v>1245</v>
      </c>
      <c r="G157" s="186"/>
      <c r="H157" s="236" t="s">
        <v>1279</v>
      </c>
      <c r="I157" s="236" t="s">
        <v>1241</v>
      </c>
      <c r="J157" s="236">
        <v>50</v>
      </c>
      <c r="K157" s="232"/>
    </row>
    <row r="158" spans="2:11" s="1" customFormat="1" ht="15" customHeight="1" x14ac:dyDescent="0.2">
      <c r="B158" s="209"/>
      <c r="C158" s="236" t="s">
        <v>1264</v>
      </c>
      <c r="D158" s="186"/>
      <c r="E158" s="186"/>
      <c r="F158" s="237" t="s">
        <v>1245</v>
      </c>
      <c r="G158" s="186"/>
      <c r="H158" s="236" t="s">
        <v>1279</v>
      </c>
      <c r="I158" s="236" t="s">
        <v>1241</v>
      </c>
      <c r="J158" s="236">
        <v>50</v>
      </c>
      <c r="K158" s="232"/>
    </row>
    <row r="159" spans="2:11" s="1" customFormat="1" ht="15" customHeight="1" x14ac:dyDescent="0.2">
      <c r="B159" s="209"/>
      <c r="C159" s="236" t="s">
        <v>101</v>
      </c>
      <c r="D159" s="186"/>
      <c r="E159" s="186"/>
      <c r="F159" s="237" t="s">
        <v>1239</v>
      </c>
      <c r="G159" s="186"/>
      <c r="H159" s="236" t="s">
        <v>1301</v>
      </c>
      <c r="I159" s="236" t="s">
        <v>1241</v>
      </c>
      <c r="J159" s="236" t="s">
        <v>1302</v>
      </c>
      <c r="K159" s="232"/>
    </row>
    <row r="160" spans="2:11" s="1" customFormat="1" ht="15" customHeight="1" x14ac:dyDescent="0.2">
      <c r="B160" s="209"/>
      <c r="C160" s="236" t="s">
        <v>1303</v>
      </c>
      <c r="D160" s="186"/>
      <c r="E160" s="186"/>
      <c r="F160" s="237" t="s">
        <v>1239</v>
      </c>
      <c r="G160" s="186"/>
      <c r="H160" s="236" t="s">
        <v>1304</v>
      </c>
      <c r="I160" s="236" t="s">
        <v>1274</v>
      </c>
      <c r="J160" s="236"/>
      <c r="K160" s="232"/>
    </row>
    <row r="161" spans="2:11" s="1" customFormat="1" ht="15" customHeight="1" x14ac:dyDescent="0.2">
      <c r="B161" s="238"/>
      <c r="C161" s="218"/>
      <c r="D161" s="218"/>
      <c r="E161" s="218"/>
      <c r="F161" s="218"/>
      <c r="G161" s="218"/>
      <c r="H161" s="218"/>
      <c r="I161" s="218"/>
      <c r="J161" s="218"/>
      <c r="K161" s="239"/>
    </row>
    <row r="162" spans="2:11" s="1" customFormat="1" ht="18.75" customHeight="1" x14ac:dyDescent="0.2">
      <c r="B162" s="220"/>
      <c r="C162" s="230"/>
      <c r="D162" s="230"/>
      <c r="E162" s="230"/>
      <c r="F162" s="240"/>
      <c r="G162" s="230"/>
      <c r="H162" s="230"/>
      <c r="I162" s="230"/>
      <c r="J162" s="230"/>
      <c r="K162" s="220"/>
    </row>
    <row r="163" spans="2:11" s="1" customFormat="1" ht="18.75" customHeight="1" x14ac:dyDescent="0.2">
      <c r="B163" s="193"/>
      <c r="C163" s="193"/>
      <c r="D163" s="193"/>
      <c r="E163" s="193"/>
      <c r="F163" s="193"/>
      <c r="G163" s="193"/>
      <c r="H163" s="193"/>
      <c r="I163" s="193"/>
      <c r="J163" s="193"/>
      <c r="K163" s="193"/>
    </row>
    <row r="164" spans="2:11" s="1" customFormat="1" ht="7.5" customHeight="1" x14ac:dyDescent="0.2">
      <c r="B164" s="175"/>
      <c r="C164" s="176"/>
      <c r="D164" s="176"/>
      <c r="E164" s="176"/>
      <c r="F164" s="176"/>
      <c r="G164" s="176"/>
      <c r="H164" s="176"/>
      <c r="I164" s="176"/>
      <c r="J164" s="176"/>
      <c r="K164" s="177"/>
    </row>
    <row r="165" spans="2:11" s="1" customFormat="1" ht="45" customHeight="1" x14ac:dyDescent="0.2">
      <c r="B165" s="178"/>
      <c r="C165" s="489" t="s">
        <v>1305</v>
      </c>
      <c r="D165" s="489"/>
      <c r="E165" s="489"/>
      <c r="F165" s="489"/>
      <c r="G165" s="489"/>
      <c r="H165" s="489"/>
      <c r="I165" s="489"/>
      <c r="J165" s="489"/>
      <c r="K165" s="179"/>
    </row>
    <row r="166" spans="2:11" s="1" customFormat="1" ht="17.25" customHeight="1" x14ac:dyDescent="0.2">
      <c r="B166" s="178"/>
      <c r="C166" s="199" t="s">
        <v>1233</v>
      </c>
      <c r="D166" s="199"/>
      <c r="E166" s="199"/>
      <c r="F166" s="199" t="s">
        <v>1234</v>
      </c>
      <c r="G166" s="241"/>
      <c r="H166" s="242" t="s">
        <v>56</v>
      </c>
      <c r="I166" s="242" t="s">
        <v>59</v>
      </c>
      <c r="J166" s="199" t="s">
        <v>1235</v>
      </c>
      <c r="K166" s="179"/>
    </row>
    <row r="167" spans="2:11" s="1" customFormat="1" ht="17.25" customHeight="1" x14ac:dyDescent="0.2">
      <c r="B167" s="180"/>
      <c r="C167" s="201" t="s">
        <v>1236</v>
      </c>
      <c r="D167" s="201"/>
      <c r="E167" s="201"/>
      <c r="F167" s="202" t="s">
        <v>1237</v>
      </c>
      <c r="G167" s="243"/>
      <c r="H167" s="244"/>
      <c r="I167" s="244"/>
      <c r="J167" s="201" t="s">
        <v>1238</v>
      </c>
      <c r="K167" s="181"/>
    </row>
    <row r="168" spans="2:11" s="1" customFormat="1" ht="5.25" customHeight="1" x14ac:dyDescent="0.2">
      <c r="B168" s="209"/>
      <c r="C168" s="204"/>
      <c r="D168" s="204"/>
      <c r="E168" s="204"/>
      <c r="F168" s="204"/>
      <c r="G168" s="205"/>
      <c r="H168" s="204"/>
      <c r="I168" s="204"/>
      <c r="J168" s="204"/>
      <c r="K168" s="232"/>
    </row>
    <row r="169" spans="2:11" s="1" customFormat="1" ht="15" customHeight="1" x14ac:dyDescent="0.2">
      <c r="B169" s="209"/>
      <c r="C169" s="186" t="s">
        <v>1242</v>
      </c>
      <c r="D169" s="186"/>
      <c r="E169" s="186"/>
      <c r="F169" s="207" t="s">
        <v>1239</v>
      </c>
      <c r="G169" s="186"/>
      <c r="H169" s="186" t="s">
        <v>1279</v>
      </c>
      <c r="I169" s="186" t="s">
        <v>1241</v>
      </c>
      <c r="J169" s="186">
        <v>120</v>
      </c>
      <c r="K169" s="232"/>
    </row>
    <row r="170" spans="2:11" s="1" customFormat="1" ht="15" customHeight="1" x14ac:dyDescent="0.2">
      <c r="B170" s="209"/>
      <c r="C170" s="186" t="s">
        <v>1288</v>
      </c>
      <c r="D170" s="186"/>
      <c r="E170" s="186"/>
      <c r="F170" s="207" t="s">
        <v>1239</v>
      </c>
      <c r="G170" s="186"/>
      <c r="H170" s="186" t="s">
        <v>1289</v>
      </c>
      <c r="I170" s="186" t="s">
        <v>1241</v>
      </c>
      <c r="J170" s="186" t="s">
        <v>1290</v>
      </c>
      <c r="K170" s="232"/>
    </row>
    <row r="171" spans="2:11" s="1" customFormat="1" ht="15" customHeight="1" x14ac:dyDescent="0.2">
      <c r="B171" s="209"/>
      <c r="C171" s="186" t="s">
        <v>1187</v>
      </c>
      <c r="D171" s="186"/>
      <c r="E171" s="186"/>
      <c r="F171" s="207" t="s">
        <v>1239</v>
      </c>
      <c r="G171" s="186"/>
      <c r="H171" s="186" t="s">
        <v>1306</v>
      </c>
      <c r="I171" s="186" t="s">
        <v>1241</v>
      </c>
      <c r="J171" s="186" t="s">
        <v>1290</v>
      </c>
      <c r="K171" s="232"/>
    </row>
    <row r="172" spans="2:11" s="1" customFormat="1" ht="15" customHeight="1" x14ac:dyDescent="0.2">
      <c r="B172" s="209"/>
      <c r="C172" s="186" t="s">
        <v>1244</v>
      </c>
      <c r="D172" s="186"/>
      <c r="E172" s="186"/>
      <c r="F172" s="207" t="s">
        <v>1245</v>
      </c>
      <c r="G172" s="186"/>
      <c r="H172" s="186" t="s">
        <v>1306</v>
      </c>
      <c r="I172" s="186" t="s">
        <v>1241</v>
      </c>
      <c r="J172" s="186">
        <v>50</v>
      </c>
      <c r="K172" s="232"/>
    </row>
    <row r="173" spans="2:11" s="1" customFormat="1" ht="15" customHeight="1" x14ac:dyDescent="0.2">
      <c r="B173" s="209"/>
      <c r="C173" s="186" t="s">
        <v>1247</v>
      </c>
      <c r="D173" s="186"/>
      <c r="E173" s="186"/>
      <c r="F173" s="207" t="s">
        <v>1239</v>
      </c>
      <c r="G173" s="186"/>
      <c r="H173" s="186" t="s">
        <v>1306</v>
      </c>
      <c r="I173" s="186" t="s">
        <v>1249</v>
      </c>
      <c r="J173" s="186"/>
      <c r="K173" s="232"/>
    </row>
    <row r="174" spans="2:11" s="1" customFormat="1" ht="15" customHeight="1" x14ac:dyDescent="0.2">
      <c r="B174" s="209"/>
      <c r="C174" s="186" t="s">
        <v>1258</v>
      </c>
      <c r="D174" s="186"/>
      <c r="E174" s="186"/>
      <c r="F174" s="207" t="s">
        <v>1245</v>
      </c>
      <c r="G174" s="186"/>
      <c r="H174" s="186" t="s">
        <v>1306</v>
      </c>
      <c r="I174" s="186" t="s">
        <v>1241</v>
      </c>
      <c r="J174" s="186">
        <v>50</v>
      </c>
      <c r="K174" s="232"/>
    </row>
    <row r="175" spans="2:11" s="1" customFormat="1" ht="15" customHeight="1" x14ac:dyDescent="0.2">
      <c r="B175" s="209"/>
      <c r="C175" s="186" t="s">
        <v>1266</v>
      </c>
      <c r="D175" s="186"/>
      <c r="E175" s="186"/>
      <c r="F175" s="207" t="s">
        <v>1245</v>
      </c>
      <c r="G175" s="186"/>
      <c r="H175" s="186" t="s">
        <v>1306</v>
      </c>
      <c r="I175" s="186" t="s">
        <v>1241</v>
      </c>
      <c r="J175" s="186">
        <v>50</v>
      </c>
      <c r="K175" s="232"/>
    </row>
    <row r="176" spans="2:11" s="1" customFormat="1" ht="15" customHeight="1" x14ac:dyDescent="0.2">
      <c r="B176" s="209"/>
      <c r="C176" s="186" t="s">
        <v>1264</v>
      </c>
      <c r="D176" s="186"/>
      <c r="E176" s="186"/>
      <c r="F176" s="207" t="s">
        <v>1245</v>
      </c>
      <c r="G176" s="186"/>
      <c r="H176" s="186" t="s">
        <v>1306</v>
      </c>
      <c r="I176" s="186" t="s">
        <v>1241</v>
      </c>
      <c r="J176" s="186">
        <v>50</v>
      </c>
      <c r="K176" s="232"/>
    </row>
    <row r="177" spans="2:11" s="1" customFormat="1" ht="15" customHeight="1" x14ac:dyDescent="0.2">
      <c r="B177" s="209"/>
      <c r="C177" s="186" t="s">
        <v>122</v>
      </c>
      <c r="D177" s="186"/>
      <c r="E177" s="186"/>
      <c r="F177" s="207" t="s">
        <v>1239</v>
      </c>
      <c r="G177" s="186"/>
      <c r="H177" s="186" t="s">
        <v>1307</v>
      </c>
      <c r="I177" s="186" t="s">
        <v>1308</v>
      </c>
      <c r="J177" s="186"/>
      <c r="K177" s="232"/>
    </row>
    <row r="178" spans="2:11" s="1" customFormat="1" ht="15" customHeight="1" x14ac:dyDescent="0.2">
      <c r="B178" s="209"/>
      <c r="C178" s="186" t="s">
        <v>59</v>
      </c>
      <c r="D178" s="186"/>
      <c r="E178" s="186"/>
      <c r="F178" s="207" t="s">
        <v>1239</v>
      </c>
      <c r="G178" s="186"/>
      <c r="H178" s="186" t="s">
        <v>1309</v>
      </c>
      <c r="I178" s="186" t="s">
        <v>1310</v>
      </c>
      <c r="J178" s="186">
        <v>1</v>
      </c>
      <c r="K178" s="232"/>
    </row>
    <row r="179" spans="2:11" s="1" customFormat="1" ht="15" customHeight="1" x14ac:dyDescent="0.2">
      <c r="B179" s="209"/>
      <c r="C179" s="186" t="s">
        <v>55</v>
      </c>
      <c r="D179" s="186"/>
      <c r="E179" s="186"/>
      <c r="F179" s="207" t="s">
        <v>1239</v>
      </c>
      <c r="G179" s="186"/>
      <c r="H179" s="186" t="s">
        <v>1311</v>
      </c>
      <c r="I179" s="186" t="s">
        <v>1241</v>
      </c>
      <c r="J179" s="186">
        <v>20</v>
      </c>
      <c r="K179" s="232"/>
    </row>
    <row r="180" spans="2:11" s="1" customFormat="1" ht="15" customHeight="1" x14ac:dyDescent="0.2">
      <c r="B180" s="209"/>
      <c r="C180" s="186" t="s">
        <v>56</v>
      </c>
      <c r="D180" s="186"/>
      <c r="E180" s="186"/>
      <c r="F180" s="207" t="s">
        <v>1239</v>
      </c>
      <c r="G180" s="186"/>
      <c r="H180" s="186" t="s">
        <v>1312</v>
      </c>
      <c r="I180" s="186" t="s">
        <v>1241</v>
      </c>
      <c r="J180" s="186">
        <v>255</v>
      </c>
      <c r="K180" s="232"/>
    </row>
    <row r="181" spans="2:11" s="1" customFormat="1" ht="15" customHeight="1" x14ac:dyDescent="0.2">
      <c r="B181" s="209"/>
      <c r="C181" s="186" t="s">
        <v>123</v>
      </c>
      <c r="D181" s="186"/>
      <c r="E181" s="186"/>
      <c r="F181" s="207" t="s">
        <v>1239</v>
      </c>
      <c r="G181" s="186"/>
      <c r="H181" s="186" t="s">
        <v>1203</v>
      </c>
      <c r="I181" s="186" t="s">
        <v>1241</v>
      </c>
      <c r="J181" s="186">
        <v>10</v>
      </c>
      <c r="K181" s="232"/>
    </row>
    <row r="182" spans="2:11" s="1" customFormat="1" ht="15" customHeight="1" x14ac:dyDescent="0.2">
      <c r="B182" s="209"/>
      <c r="C182" s="186" t="s">
        <v>124</v>
      </c>
      <c r="D182" s="186"/>
      <c r="E182" s="186"/>
      <c r="F182" s="207" t="s">
        <v>1239</v>
      </c>
      <c r="G182" s="186"/>
      <c r="H182" s="186" t="s">
        <v>1313</v>
      </c>
      <c r="I182" s="186" t="s">
        <v>1274</v>
      </c>
      <c r="J182" s="186"/>
      <c r="K182" s="232"/>
    </row>
    <row r="183" spans="2:11" s="1" customFormat="1" ht="15" customHeight="1" x14ac:dyDescent="0.2">
      <c r="B183" s="209"/>
      <c r="C183" s="186" t="s">
        <v>1314</v>
      </c>
      <c r="D183" s="186"/>
      <c r="E183" s="186"/>
      <c r="F183" s="207" t="s">
        <v>1239</v>
      </c>
      <c r="G183" s="186"/>
      <c r="H183" s="186" t="s">
        <v>1315</v>
      </c>
      <c r="I183" s="186" t="s">
        <v>1274</v>
      </c>
      <c r="J183" s="186"/>
      <c r="K183" s="232"/>
    </row>
    <row r="184" spans="2:11" s="1" customFormat="1" ht="15" customHeight="1" x14ac:dyDescent="0.2">
      <c r="B184" s="209"/>
      <c r="C184" s="186" t="s">
        <v>1303</v>
      </c>
      <c r="D184" s="186"/>
      <c r="E184" s="186"/>
      <c r="F184" s="207" t="s">
        <v>1239</v>
      </c>
      <c r="G184" s="186"/>
      <c r="H184" s="186" t="s">
        <v>1316</v>
      </c>
      <c r="I184" s="186" t="s">
        <v>1274</v>
      </c>
      <c r="J184" s="186"/>
      <c r="K184" s="232"/>
    </row>
    <row r="185" spans="2:11" s="1" customFormat="1" ht="15" customHeight="1" x14ac:dyDescent="0.2">
      <c r="B185" s="209"/>
      <c r="C185" s="186" t="s">
        <v>126</v>
      </c>
      <c r="D185" s="186"/>
      <c r="E185" s="186"/>
      <c r="F185" s="207" t="s">
        <v>1245</v>
      </c>
      <c r="G185" s="186"/>
      <c r="H185" s="186" t="s">
        <v>1317</v>
      </c>
      <c r="I185" s="186" t="s">
        <v>1241</v>
      </c>
      <c r="J185" s="186">
        <v>50</v>
      </c>
      <c r="K185" s="232"/>
    </row>
    <row r="186" spans="2:11" s="1" customFormat="1" ht="15" customHeight="1" x14ac:dyDescent="0.2">
      <c r="B186" s="209"/>
      <c r="C186" s="186" t="s">
        <v>1318</v>
      </c>
      <c r="D186" s="186"/>
      <c r="E186" s="186"/>
      <c r="F186" s="207" t="s">
        <v>1245</v>
      </c>
      <c r="G186" s="186"/>
      <c r="H186" s="186" t="s">
        <v>1319</v>
      </c>
      <c r="I186" s="186" t="s">
        <v>1320</v>
      </c>
      <c r="J186" s="186"/>
      <c r="K186" s="232"/>
    </row>
    <row r="187" spans="2:11" s="1" customFormat="1" ht="15" customHeight="1" x14ac:dyDescent="0.2">
      <c r="B187" s="209"/>
      <c r="C187" s="186" t="s">
        <v>1321</v>
      </c>
      <c r="D187" s="186"/>
      <c r="E187" s="186"/>
      <c r="F187" s="207" t="s">
        <v>1245</v>
      </c>
      <c r="G187" s="186"/>
      <c r="H187" s="186" t="s">
        <v>1322</v>
      </c>
      <c r="I187" s="186" t="s">
        <v>1320</v>
      </c>
      <c r="J187" s="186"/>
      <c r="K187" s="232"/>
    </row>
    <row r="188" spans="2:11" s="1" customFormat="1" ht="15" customHeight="1" x14ac:dyDescent="0.2">
      <c r="B188" s="209"/>
      <c r="C188" s="186" t="s">
        <v>1323</v>
      </c>
      <c r="D188" s="186"/>
      <c r="E188" s="186"/>
      <c r="F188" s="207" t="s">
        <v>1245</v>
      </c>
      <c r="G188" s="186"/>
      <c r="H188" s="186" t="s">
        <v>1324</v>
      </c>
      <c r="I188" s="186" t="s">
        <v>1320</v>
      </c>
      <c r="J188" s="186"/>
      <c r="K188" s="232"/>
    </row>
    <row r="189" spans="2:11" s="1" customFormat="1" ht="15" customHeight="1" x14ac:dyDescent="0.2">
      <c r="B189" s="209"/>
      <c r="C189" s="245" t="s">
        <v>1325</v>
      </c>
      <c r="D189" s="186"/>
      <c r="E189" s="186"/>
      <c r="F189" s="207" t="s">
        <v>1245</v>
      </c>
      <c r="G189" s="186"/>
      <c r="H189" s="186" t="s">
        <v>1326</v>
      </c>
      <c r="I189" s="186" t="s">
        <v>1327</v>
      </c>
      <c r="J189" s="246" t="s">
        <v>1328</v>
      </c>
      <c r="K189" s="232"/>
    </row>
    <row r="190" spans="2:11" s="16" customFormat="1" ht="15" customHeight="1" x14ac:dyDescent="0.2">
      <c r="B190" s="247"/>
      <c r="C190" s="248" t="s">
        <v>1329</v>
      </c>
      <c r="D190" s="249"/>
      <c r="E190" s="249"/>
      <c r="F190" s="250" t="s">
        <v>1245</v>
      </c>
      <c r="G190" s="249"/>
      <c r="H190" s="249" t="s">
        <v>1330</v>
      </c>
      <c r="I190" s="249" t="s">
        <v>1327</v>
      </c>
      <c r="J190" s="251" t="s">
        <v>1328</v>
      </c>
      <c r="K190" s="252"/>
    </row>
    <row r="191" spans="2:11" s="1" customFormat="1" ht="15" customHeight="1" x14ac:dyDescent="0.2">
      <c r="B191" s="209"/>
      <c r="C191" s="245" t="s">
        <v>44</v>
      </c>
      <c r="D191" s="186"/>
      <c r="E191" s="186"/>
      <c r="F191" s="207" t="s">
        <v>1239</v>
      </c>
      <c r="G191" s="186"/>
      <c r="H191" s="183" t="s">
        <v>1331</v>
      </c>
      <c r="I191" s="186" t="s">
        <v>1332</v>
      </c>
      <c r="J191" s="186"/>
      <c r="K191" s="232"/>
    </row>
    <row r="192" spans="2:11" s="1" customFormat="1" ht="15" customHeight="1" x14ac:dyDescent="0.2">
      <c r="B192" s="209"/>
      <c r="C192" s="245" t="s">
        <v>1333</v>
      </c>
      <c r="D192" s="186"/>
      <c r="E192" s="186"/>
      <c r="F192" s="207" t="s">
        <v>1239</v>
      </c>
      <c r="G192" s="186"/>
      <c r="H192" s="186" t="s">
        <v>1334</v>
      </c>
      <c r="I192" s="186" t="s">
        <v>1274</v>
      </c>
      <c r="J192" s="186"/>
      <c r="K192" s="232"/>
    </row>
    <row r="193" spans="2:11" s="1" customFormat="1" ht="15" customHeight="1" x14ac:dyDescent="0.2">
      <c r="B193" s="209"/>
      <c r="C193" s="245" t="s">
        <v>1335</v>
      </c>
      <c r="D193" s="186"/>
      <c r="E193" s="186"/>
      <c r="F193" s="207" t="s">
        <v>1239</v>
      </c>
      <c r="G193" s="186"/>
      <c r="H193" s="186" t="s">
        <v>1336</v>
      </c>
      <c r="I193" s="186" t="s">
        <v>1274</v>
      </c>
      <c r="J193" s="186"/>
      <c r="K193" s="232"/>
    </row>
    <row r="194" spans="2:11" s="1" customFormat="1" ht="15" customHeight="1" x14ac:dyDescent="0.2">
      <c r="B194" s="209"/>
      <c r="C194" s="245" t="s">
        <v>1337</v>
      </c>
      <c r="D194" s="186"/>
      <c r="E194" s="186"/>
      <c r="F194" s="207" t="s">
        <v>1245</v>
      </c>
      <c r="G194" s="186"/>
      <c r="H194" s="186" t="s">
        <v>1338</v>
      </c>
      <c r="I194" s="186" t="s">
        <v>1274</v>
      </c>
      <c r="J194" s="186"/>
      <c r="K194" s="232"/>
    </row>
    <row r="195" spans="2:11" s="1" customFormat="1" ht="15" customHeight="1" x14ac:dyDescent="0.2">
      <c r="B195" s="238"/>
      <c r="C195" s="253"/>
      <c r="D195" s="218"/>
      <c r="E195" s="218"/>
      <c r="F195" s="218"/>
      <c r="G195" s="218"/>
      <c r="H195" s="218"/>
      <c r="I195" s="218"/>
      <c r="J195" s="218"/>
      <c r="K195" s="239"/>
    </row>
    <row r="196" spans="2:11" s="1" customFormat="1" ht="18.75" customHeight="1" x14ac:dyDescent="0.2">
      <c r="B196" s="220"/>
      <c r="C196" s="230"/>
      <c r="D196" s="230"/>
      <c r="E196" s="230"/>
      <c r="F196" s="240"/>
      <c r="G196" s="230"/>
      <c r="H196" s="230"/>
      <c r="I196" s="230"/>
      <c r="J196" s="230"/>
      <c r="K196" s="220"/>
    </row>
    <row r="197" spans="2:11" s="1" customFormat="1" ht="18.75" customHeight="1" x14ac:dyDescent="0.2">
      <c r="B197" s="220"/>
      <c r="C197" s="230"/>
      <c r="D197" s="230"/>
      <c r="E197" s="230"/>
      <c r="F197" s="240"/>
      <c r="G197" s="230"/>
      <c r="H197" s="230"/>
      <c r="I197" s="230"/>
      <c r="J197" s="230"/>
      <c r="K197" s="220"/>
    </row>
    <row r="198" spans="2:11" s="1" customFormat="1" ht="18.75" customHeight="1" x14ac:dyDescent="0.2">
      <c r="B198" s="193"/>
      <c r="C198" s="193"/>
      <c r="D198" s="193"/>
      <c r="E198" s="193"/>
      <c r="F198" s="193"/>
      <c r="G198" s="193"/>
      <c r="H198" s="193"/>
      <c r="I198" s="193"/>
      <c r="J198" s="193"/>
      <c r="K198" s="193"/>
    </row>
    <row r="199" spans="2:11" s="1" customFormat="1" ht="13.5" x14ac:dyDescent="0.2">
      <c r="B199" s="175"/>
      <c r="C199" s="176"/>
      <c r="D199" s="176"/>
      <c r="E199" s="176"/>
      <c r="F199" s="176"/>
      <c r="G199" s="176"/>
      <c r="H199" s="176"/>
      <c r="I199" s="176"/>
      <c r="J199" s="176"/>
      <c r="K199" s="177"/>
    </row>
    <row r="200" spans="2:11" s="1" customFormat="1" ht="21" x14ac:dyDescent="0.2">
      <c r="B200" s="178"/>
      <c r="C200" s="489" t="s">
        <v>1339</v>
      </c>
      <c r="D200" s="489"/>
      <c r="E200" s="489"/>
      <c r="F200" s="489"/>
      <c r="G200" s="489"/>
      <c r="H200" s="489"/>
      <c r="I200" s="489"/>
      <c r="J200" s="489"/>
      <c r="K200" s="179"/>
    </row>
    <row r="201" spans="2:11" s="1" customFormat="1" ht="25.5" customHeight="1" x14ac:dyDescent="0.3">
      <c r="B201" s="178"/>
      <c r="C201" s="254" t="s">
        <v>1340</v>
      </c>
      <c r="D201" s="254"/>
      <c r="E201" s="254"/>
      <c r="F201" s="254" t="s">
        <v>1341</v>
      </c>
      <c r="G201" s="255"/>
      <c r="H201" s="492" t="s">
        <v>1342</v>
      </c>
      <c r="I201" s="492"/>
      <c r="J201" s="492"/>
      <c r="K201" s="179"/>
    </row>
    <row r="202" spans="2:11" s="1" customFormat="1" ht="5.25" customHeight="1" x14ac:dyDescent="0.2">
      <c r="B202" s="209"/>
      <c r="C202" s="204"/>
      <c r="D202" s="204"/>
      <c r="E202" s="204"/>
      <c r="F202" s="204"/>
      <c r="G202" s="230"/>
      <c r="H202" s="204"/>
      <c r="I202" s="204"/>
      <c r="J202" s="204"/>
      <c r="K202" s="232"/>
    </row>
    <row r="203" spans="2:11" s="1" customFormat="1" ht="15" customHeight="1" x14ac:dyDescent="0.2">
      <c r="B203" s="209"/>
      <c r="C203" s="186" t="s">
        <v>1332</v>
      </c>
      <c r="D203" s="186"/>
      <c r="E203" s="186"/>
      <c r="F203" s="207" t="s">
        <v>45</v>
      </c>
      <c r="G203" s="186"/>
      <c r="H203" s="493" t="s">
        <v>1343</v>
      </c>
      <c r="I203" s="493"/>
      <c r="J203" s="493"/>
      <c r="K203" s="232"/>
    </row>
    <row r="204" spans="2:11" s="1" customFormat="1" ht="15" customHeight="1" x14ac:dyDescent="0.2">
      <c r="B204" s="209"/>
      <c r="C204" s="186"/>
      <c r="D204" s="186"/>
      <c r="E204" s="186"/>
      <c r="F204" s="207" t="s">
        <v>46</v>
      </c>
      <c r="G204" s="186"/>
      <c r="H204" s="493" t="s">
        <v>1344</v>
      </c>
      <c r="I204" s="493"/>
      <c r="J204" s="493"/>
      <c r="K204" s="232"/>
    </row>
    <row r="205" spans="2:11" s="1" customFormat="1" ht="15" customHeight="1" x14ac:dyDescent="0.2">
      <c r="B205" s="209"/>
      <c r="C205" s="186"/>
      <c r="D205" s="186"/>
      <c r="E205" s="186"/>
      <c r="F205" s="207" t="s">
        <v>49</v>
      </c>
      <c r="G205" s="186"/>
      <c r="H205" s="493" t="s">
        <v>1345</v>
      </c>
      <c r="I205" s="493"/>
      <c r="J205" s="493"/>
      <c r="K205" s="232"/>
    </row>
    <row r="206" spans="2:11" s="1" customFormat="1" ht="15" customHeight="1" x14ac:dyDescent="0.2">
      <c r="B206" s="209"/>
      <c r="C206" s="186"/>
      <c r="D206" s="186"/>
      <c r="E206" s="186"/>
      <c r="F206" s="207" t="s">
        <v>47</v>
      </c>
      <c r="G206" s="186"/>
      <c r="H206" s="493" t="s">
        <v>1346</v>
      </c>
      <c r="I206" s="493"/>
      <c r="J206" s="493"/>
      <c r="K206" s="232"/>
    </row>
    <row r="207" spans="2:11" s="1" customFormat="1" ht="15" customHeight="1" x14ac:dyDescent="0.2">
      <c r="B207" s="209"/>
      <c r="C207" s="186"/>
      <c r="D207" s="186"/>
      <c r="E207" s="186"/>
      <c r="F207" s="207" t="s">
        <v>48</v>
      </c>
      <c r="G207" s="186"/>
      <c r="H207" s="493" t="s">
        <v>1347</v>
      </c>
      <c r="I207" s="493"/>
      <c r="J207" s="493"/>
      <c r="K207" s="232"/>
    </row>
    <row r="208" spans="2:11" s="1" customFormat="1" ht="15" customHeight="1" x14ac:dyDescent="0.2">
      <c r="B208" s="209"/>
      <c r="C208" s="186"/>
      <c r="D208" s="186"/>
      <c r="E208" s="186"/>
      <c r="F208" s="207"/>
      <c r="G208" s="186"/>
      <c r="H208" s="186"/>
      <c r="I208" s="186"/>
      <c r="J208" s="186"/>
      <c r="K208" s="232"/>
    </row>
    <row r="209" spans="2:11" s="1" customFormat="1" ht="15" customHeight="1" x14ac:dyDescent="0.2">
      <c r="B209" s="209"/>
      <c r="C209" s="186" t="s">
        <v>1286</v>
      </c>
      <c r="D209" s="186"/>
      <c r="E209" s="186"/>
      <c r="F209" s="207" t="s">
        <v>81</v>
      </c>
      <c r="G209" s="186"/>
      <c r="H209" s="493" t="s">
        <v>1348</v>
      </c>
      <c r="I209" s="493"/>
      <c r="J209" s="493"/>
      <c r="K209" s="232"/>
    </row>
    <row r="210" spans="2:11" s="1" customFormat="1" ht="15" customHeight="1" x14ac:dyDescent="0.2">
      <c r="B210" s="209"/>
      <c r="C210" s="186"/>
      <c r="D210" s="186"/>
      <c r="E210" s="186"/>
      <c r="F210" s="207" t="s">
        <v>1183</v>
      </c>
      <c r="G210" s="186"/>
      <c r="H210" s="493" t="s">
        <v>1184</v>
      </c>
      <c r="I210" s="493"/>
      <c r="J210" s="493"/>
      <c r="K210" s="232"/>
    </row>
    <row r="211" spans="2:11" s="1" customFormat="1" ht="15" customHeight="1" x14ac:dyDescent="0.2">
      <c r="B211" s="209"/>
      <c r="C211" s="186"/>
      <c r="D211" s="186"/>
      <c r="E211" s="186"/>
      <c r="F211" s="207" t="s">
        <v>1181</v>
      </c>
      <c r="G211" s="186"/>
      <c r="H211" s="493" t="s">
        <v>1349</v>
      </c>
      <c r="I211" s="493"/>
      <c r="J211" s="493"/>
      <c r="K211" s="232"/>
    </row>
    <row r="212" spans="2:11" s="1" customFormat="1" ht="15" customHeight="1" x14ac:dyDescent="0.2">
      <c r="B212" s="256"/>
      <c r="C212" s="186"/>
      <c r="D212" s="186"/>
      <c r="E212" s="186"/>
      <c r="F212" s="207" t="s">
        <v>1185</v>
      </c>
      <c r="G212" s="245"/>
      <c r="H212" s="494" t="s">
        <v>1186</v>
      </c>
      <c r="I212" s="494"/>
      <c r="J212" s="494"/>
      <c r="K212" s="257"/>
    </row>
    <row r="213" spans="2:11" s="1" customFormat="1" ht="15" customHeight="1" x14ac:dyDescent="0.2">
      <c r="B213" s="256"/>
      <c r="C213" s="186"/>
      <c r="D213" s="186"/>
      <c r="E213" s="186"/>
      <c r="F213" s="207" t="s">
        <v>722</v>
      </c>
      <c r="G213" s="245"/>
      <c r="H213" s="494" t="s">
        <v>1350</v>
      </c>
      <c r="I213" s="494"/>
      <c r="J213" s="494"/>
      <c r="K213" s="257"/>
    </row>
    <row r="214" spans="2:11" s="1" customFormat="1" ht="15" customHeight="1" x14ac:dyDescent="0.2">
      <c r="B214" s="256"/>
      <c r="C214" s="186"/>
      <c r="D214" s="186"/>
      <c r="E214" s="186"/>
      <c r="F214" s="207"/>
      <c r="G214" s="245"/>
      <c r="H214" s="236"/>
      <c r="I214" s="236"/>
      <c r="J214" s="236"/>
      <c r="K214" s="257"/>
    </row>
    <row r="215" spans="2:11" s="1" customFormat="1" ht="15" customHeight="1" x14ac:dyDescent="0.2">
      <c r="B215" s="256"/>
      <c r="C215" s="186" t="s">
        <v>1310</v>
      </c>
      <c r="D215" s="186"/>
      <c r="E215" s="186"/>
      <c r="F215" s="207">
        <v>1</v>
      </c>
      <c r="G215" s="245"/>
      <c r="H215" s="494" t="s">
        <v>1351</v>
      </c>
      <c r="I215" s="494"/>
      <c r="J215" s="494"/>
      <c r="K215" s="257"/>
    </row>
    <row r="216" spans="2:11" s="1" customFormat="1" ht="15" customHeight="1" x14ac:dyDescent="0.2">
      <c r="B216" s="256"/>
      <c r="C216" s="186"/>
      <c r="D216" s="186"/>
      <c r="E216" s="186"/>
      <c r="F216" s="207">
        <v>2</v>
      </c>
      <c r="G216" s="245"/>
      <c r="H216" s="494" t="s">
        <v>1352</v>
      </c>
      <c r="I216" s="494"/>
      <c r="J216" s="494"/>
      <c r="K216" s="257"/>
    </row>
    <row r="217" spans="2:11" s="1" customFormat="1" ht="15" customHeight="1" x14ac:dyDescent="0.2">
      <c r="B217" s="256"/>
      <c r="C217" s="186"/>
      <c r="D217" s="186"/>
      <c r="E217" s="186"/>
      <c r="F217" s="207">
        <v>3</v>
      </c>
      <c r="G217" s="245"/>
      <c r="H217" s="494" t="s">
        <v>1353</v>
      </c>
      <c r="I217" s="494"/>
      <c r="J217" s="494"/>
      <c r="K217" s="257"/>
    </row>
    <row r="218" spans="2:11" s="1" customFormat="1" ht="15" customHeight="1" x14ac:dyDescent="0.2">
      <c r="B218" s="256"/>
      <c r="C218" s="186"/>
      <c r="D218" s="186"/>
      <c r="E218" s="186"/>
      <c r="F218" s="207">
        <v>4</v>
      </c>
      <c r="G218" s="245"/>
      <c r="H218" s="494" t="s">
        <v>1354</v>
      </c>
      <c r="I218" s="494"/>
      <c r="J218" s="494"/>
      <c r="K218" s="257"/>
    </row>
    <row r="219" spans="2:11" s="1" customFormat="1" ht="12.75" customHeight="1" x14ac:dyDescent="0.2">
      <c r="B219" s="258"/>
      <c r="C219" s="259"/>
      <c r="D219" s="259"/>
      <c r="E219" s="259"/>
      <c r="F219" s="259"/>
      <c r="G219" s="259"/>
      <c r="H219" s="259"/>
      <c r="I219" s="259"/>
      <c r="J219" s="259"/>
      <c r="K219" s="260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13</vt:i4>
      </vt:variant>
    </vt:vector>
  </HeadingPairs>
  <TitlesOfParts>
    <vt:vector size="20" baseType="lpstr">
      <vt:lpstr>Rekapitulace stavby</vt:lpstr>
      <vt:lpstr>01 - Architektonicko stav...</vt:lpstr>
      <vt:lpstr>03 - Typové vybavení</vt:lpstr>
      <vt:lpstr>04 - Atypické vybavení</vt:lpstr>
      <vt:lpstr>05 - Elektroinstalace</vt:lpstr>
      <vt:lpstr>07 - Všeobecné konstrukce...</vt:lpstr>
      <vt:lpstr>Pokyny pro vyplnění</vt:lpstr>
      <vt:lpstr>'01 - Architektonicko stav...'!Názvy_tisku</vt:lpstr>
      <vt:lpstr>'03 - Typové vybavení'!Názvy_tisku</vt:lpstr>
      <vt:lpstr>'04 - Atypické vybavení'!Názvy_tisku</vt:lpstr>
      <vt:lpstr>'05 - Elektroinstalace'!Názvy_tisku</vt:lpstr>
      <vt:lpstr>'07 - Všeobecné konstrukce...'!Názvy_tisku</vt:lpstr>
      <vt:lpstr>'Rekapitulace stavby'!Názvy_tisku</vt:lpstr>
      <vt:lpstr>'01 - Architektonicko stav...'!Oblast_tisku</vt:lpstr>
      <vt:lpstr>'03 - Typové vybavení'!Oblast_tisku</vt:lpstr>
      <vt:lpstr>'04 - Atypické vybavení'!Oblast_tisku</vt:lpstr>
      <vt:lpstr>'05 - Elektroinstalace'!Oblast_tisku</vt:lpstr>
      <vt:lpstr>'07 - Všeobecné konstrukce...'!Oblast_tisku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NTB\admin</dc:creator>
  <cp:lastModifiedBy>Cvancigerová Renata</cp:lastModifiedBy>
  <dcterms:created xsi:type="dcterms:W3CDTF">2024-03-20T09:33:25Z</dcterms:created>
  <dcterms:modified xsi:type="dcterms:W3CDTF">2025-06-12T12:10:37Z</dcterms:modified>
</cp:coreProperties>
</file>