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kajan\Desktop\Práce\Matěj Bálek\008 Opava\Finál rozpočty\"/>
    </mc:Choice>
  </mc:AlternateContent>
  <xr:revisionPtr revIDLastSave="0" documentId="13_ncr:1_{4B85B828-A5E9-42E8-8AE5-66EF2C95C2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kapitulace stavby" sheetId="1" r:id="rId1"/>
    <sheet name="02.1 - Interiér a vybavení" sheetId="2" r:id="rId2"/>
    <sheet name="02.2 - Místnost č.108 záz..." sheetId="3" r:id="rId3"/>
    <sheet name="Pokyny pro vyplnění" sheetId="4" r:id="rId4"/>
  </sheets>
  <definedNames>
    <definedName name="_xlnm._FilterDatabase" localSheetId="1" hidden="1">'02.1 - Interiér a vybavení'!$C$93:$K$286</definedName>
    <definedName name="_xlnm._FilterDatabase" localSheetId="2" hidden="1">'02.2 - Místnost č.108 záz...'!$C$84:$K$103</definedName>
    <definedName name="_xlnm.Print_Titles" localSheetId="1">'02.1 - Interiér a vybavení'!$93:$93</definedName>
    <definedName name="_xlnm.Print_Titles" localSheetId="2">'02.2 - Místnost č.108 záz...'!$84:$84</definedName>
    <definedName name="_xlnm.Print_Titles" localSheetId="0">'Rekapitulace stavby'!$52:$52</definedName>
    <definedName name="_xlnm.Print_Area" localSheetId="1">'02.1 - Interiér a vybavení'!$C$4:$J$41,'02.1 - Interiér a vybavení'!$C$47:$J$73,'02.1 - Interiér a vybavení'!$C$79:$K$286</definedName>
    <definedName name="_xlnm.Print_Area" localSheetId="2">'02.2 - Místnost č.108 záz...'!$C$4:$J$41,'02.2 - Místnost č.108 záz...'!$C$47:$J$64,'02.2 - Místnost č.108 záz...'!$C$70:$K$103</definedName>
    <definedName name="_xlnm.Print_Area" localSheetId="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3" l="1"/>
  <c r="J38" i="3"/>
  <c r="AY57" i="1"/>
  <c r="J37" i="3"/>
  <c r="AX57" i="1"/>
  <c r="BI102" i="3"/>
  <c r="BH102" i="3"/>
  <c r="BG102" i="3"/>
  <c r="BF102" i="3"/>
  <c r="T102" i="3"/>
  <c r="R102" i="3"/>
  <c r="P102" i="3"/>
  <c r="BI100" i="3"/>
  <c r="BH100" i="3"/>
  <c r="BG100" i="3"/>
  <c r="BF100" i="3"/>
  <c r="T100" i="3"/>
  <c r="R100" i="3"/>
  <c r="P100" i="3"/>
  <c r="BI98" i="3"/>
  <c r="BH98" i="3"/>
  <c r="BG98" i="3"/>
  <c r="BF98" i="3"/>
  <c r="T98" i="3"/>
  <c r="R98" i="3"/>
  <c r="P98" i="3"/>
  <c r="BI96" i="3"/>
  <c r="BH96" i="3"/>
  <c r="BG96" i="3"/>
  <c r="BF96" i="3"/>
  <c r="T96" i="3"/>
  <c r="R96" i="3"/>
  <c r="P96" i="3"/>
  <c r="BI94" i="3"/>
  <c r="BH94" i="3"/>
  <c r="BG94" i="3"/>
  <c r="BF94" i="3"/>
  <c r="T94" i="3"/>
  <c r="R94" i="3"/>
  <c r="P94" i="3"/>
  <c r="BI92" i="3"/>
  <c r="BH92" i="3"/>
  <c r="BG92" i="3"/>
  <c r="BF92" i="3"/>
  <c r="T92" i="3"/>
  <c r="R92" i="3"/>
  <c r="P92" i="3"/>
  <c r="BI90" i="3"/>
  <c r="BH90" i="3"/>
  <c r="BG90" i="3"/>
  <c r="BF90" i="3"/>
  <c r="T90" i="3"/>
  <c r="R90" i="3"/>
  <c r="P90" i="3"/>
  <c r="BI88" i="3"/>
  <c r="BH88" i="3"/>
  <c r="BG88" i="3"/>
  <c r="BF88" i="3"/>
  <c r="T88" i="3"/>
  <c r="R88" i="3"/>
  <c r="P88" i="3"/>
  <c r="BI86" i="3"/>
  <c r="BH86" i="3"/>
  <c r="BG86" i="3"/>
  <c r="BF86" i="3"/>
  <c r="T86" i="3"/>
  <c r="R86" i="3"/>
  <c r="P86" i="3"/>
  <c r="J81" i="3"/>
  <c r="F81" i="3"/>
  <c r="F79" i="3"/>
  <c r="E77" i="3"/>
  <c r="J58" i="3"/>
  <c r="F58" i="3"/>
  <c r="F56" i="3"/>
  <c r="E54" i="3"/>
  <c r="J26" i="3"/>
  <c r="E26" i="3"/>
  <c r="J82" i="3" s="1"/>
  <c r="J25" i="3"/>
  <c r="J20" i="3"/>
  <c r="E20" i="3"/>
  <c r="F59" i="3" s="1"/>
  <c r="J19" i="3"/>
  <c r="J14" i="3"/>
  <c r="J56" i="3"/>
  <c r="E7" i="3"/>
  <c r="E50" i="3" s="1"/>
  <c r="J39" i="2"/>
  <c r="J38" i="2"/>
  <c r="AY56" i="1"/>
  <c r="J37" i="2"/>
  <c r="AX56" i="1"/>
  <c r="BI285" i="2"/>
  <c r="BH285" i="2"/>
  <c r="BG285" i="2"/>
  <c r="BF285" i="2"/>
  <c r="T285" i="2"/>
  <c r="R285" i="2"/>
  <c r="P285" i="2"/>
  <c r="BI283" i="2"/>
  <c r="BH283" i="2"/>
  <c r="BG283" i="2"/>
  <c r="BF283" i="2"/>
  <c r="T283" i="2"/>
  <c r="R283" i="2"/>
  <c r="P283" i="2"/>
  <c r="BI281" i="2"/>
  <c r="BH281" i="2"/>
  <c r="BG281" i="2"/>
  <c r="BF281" i="2"/>
  <c r="T281" i="2"/>
  <c r="R281" i="2"/>
  <c r="P281" i="2"/>
  <c r="BI279" i="2"/>
  <c r="BH279" i="2"/>
  <c r="BG279" i="2"/>
  <c r="BF279" i="2"/>
  <c r="T279" i="2"/>
  <c r="R279" i="2"/>
  <c r="P279" i="2"/>
  <c r="BI277" i="2"/>
  <c r="BH277" i="2"/>
  <c r="BG277" i="2"/>
  <c r="BF277" i="2"/>
  <c r="T277" i="2"/>
  <c r="R277" i="2"/>
  <c r="P277" i="2"/>
  <c r="BI275" i="2"/>
  <c r="BH275" i="2"/>
  <c r="BG275" i="2"/>
  <c r="BF275" i="2"/>
  <c r="T275" i="2"/>
  <c r="R275" i="2"/>
  <c r="P275" i="2"/>
  <c r="BI273" i="2"/>
  <c r="BH273" i="2"/>
  <c r="BG273" i="2"/>
  <c r="BF273" i="2"/>
  <c r="T273" i="2"/>
  <c r="R273" i="2"/>
  <c r="P273" i="2"/>
  <c r="BI272" i="2"/>
  <c r="BH272" i="2"/>
  <c r="BG272" i="2"/>
  <c r="BF272" i="2"/>
  <c r="T272" i="2"/>
  <c r="R272" i="2"/>
  <c r="P272" i="2"/>
  <c r="BI270" i="2"/>
  <c r="BH270" i="2"/>
  <c r="BG270" i="2"/>
  <c r="BF270" i="2"/>
  <c r="T270" i="2"/>
  <c r="R270" i="2"/>
  <c r="P270" i="2"/>
  <c r="BI268" i="2"/>
  <c r="BH268" i="2"/>
  <c r="BG268" i="2"/>
  <c r="BF268" i="2"/>
  <c r="T268" i="2"/>
  <c r="R268" i="2"/>
  <c r="P268" i="2"/>
  <c r="BI266" i="2"/>
  <c r="BH266" i="2"/>
  <c r="BG266" i="2"/>
  <c r="BF266" i="2"/>
  <c r="T266" i="2"/>
  <c r="R266" i="2"/>
  <c r="P266" i="2"/>
  <c r="BI264" i="2"/>
  <c r="BH264" i="2"/>
  <c r="BG264" i="2"/>
  <c r="BF264" i="2"/>
  <c r="T264" i="2"/>
  <c r="R264" i="2"/>
  <c r="P264" i="2"/>
  <c r="BI262" i="2"/>
  <c r="BH262" i="2"/>
  <c r="BG262" i="2"/>
  <c r="BF262" i="2"/>
  <c r="T262" i="2"/>
  <c r="R262" i="2"/>
  <c r="P262" i="2"/>
  <c r="BI260" i="2"/>
  <c r="BH260" i="2"/>
  <c r="BG260" i="2"/>
  <c r="BF260" i="2"/>
  <c r="T260" i="2"/>
  <c r="R260" i="2"/>
  <c r="P260" i="2"/>
  <c r="BI258" i="2"/>
  <c r="BH258" i="2"/>
  <c r="BG258" i="2"/>
  <c r="BF258" i="2"/>
  <c r="T258" i="2"/>
  <c r="R258" i="2"/>
  <c r="P258" i="2"/>
  <c r="BI256" i="2"/>
  <c r="BH256" i="2"/>
  <c r="BG256" i="2"/>
  <c r="BF256" i="2"/>
  <c r="T256" i="2"/>
  <c r="R256" i="2"/>
  <c r="P256" i="2"/>
  <c r="BI254" i="2"/>
  <c r="BH254" i="2"/>
  <c r="BG254" i="2"/>
  <c r="BF254" i="2"/>
  <c r="T254" i="2"/>
  <c r="R254" i="2"/>
  <c r="P254" i="2"/>
  <c r="BI251" i="2"/>
  <c r="BH251" i="2"/>
  <c r="BG251" i="2"/>
  <c r="BF251" i="2"/>
  <c r="T251" i="2"/>
  <c r="R251" i="2"/>
  <c r="P251" i="2"/>
  <c r="BI249" i="2"/>
  <c r="BH249" i="2"/>
  <c r="BG249" i="2"/>
  <c r="BF249" i="2"/>
  <c r="T249" i="2"/>
  <c r="R249" i="2"/>
  <c r="P249" i="2"/>
  <c r="BI247" i="2"/>
  <c r="BH247" i="2"/>
  <c r="BG247" i="2"/>
  <c r="BF247" i="2"/>
  <c r="T247" i="2"/>
  <c r="R247" i="2"/>
  <c r="P247" i="2"/>
  <c r="BI245" i="2"/>
  <c r="BH245" i="2"/>
  <c r="BG245" i="2"/>
  <c r="BF245" i="2"/>
  <c r="T245" i="2"/>
  <c r="R245" i="2"/>
  <c r="P245" i="2"/>
  <c r="BI243" i="2"/>
  <c r="BH243" i="2"/>
  <c r="BG243" i="2"/>
  <c r="BF243" i="2"/>
  <c r="T243" i="2"/>
  <c r="R243" i="2"/>
  <c r="P243" i="2"/>
  <c r="BI240" i="2"/>
  <c r="BH240" i="2"/>
  <c r="BG240" i="2"/>
  <c r="BF240" i="2"/>
  <c r="T240" i="2"/>
  <c r="R240" i="2"/>
  <c r="P240" i="2"/>
  <c r="BI238" i="2"/>
  <c r="BH238" i="2"/>
  <c r="BG238" i="2"/>
  <c r="BF238" i="2"/>
  <c r="T238" i="2"/>
  <c r="R238" i="2"/>
  <c r="P238" i="2"/>
  <c r="BI236" i="2"/>
  <c r="BH236" i="2"/>
  <c r="BG236" i="2"/>
  <c r="BF236" i="2"/>
  <c r="T236" i="2"/>
  <c r="R236" i="2"/>
  <c r="P236" i="2"/>
  <c r="BI233" i="2"/>
  <c r="BH233" i="2"/>
  <c r="BG233" i="2"/>
  <c r="BF233" i="2"/>
  <c r="T233" i="2"/>
  <c r="R233" i="2"/>
  <c r="P233" i="2"/>
  <c r="BI231" i="2"/>
  <c r="BH231" i="2"/>
  <c r="BG231" i="2"/>
  <c r="BF231" i="2"/>
  <c r="T231" i="2"/>
  <c r="R231" i="2"/>
  <c r="P231" i="2"/>
  <c r="BI229" i="2"/>
  <c r="BH229" i="2"/>
  <c r="BG229" i="2"/>
  <c r="BF229" i="2"/>
  <c r="T229" i="2"/>
  <c r="R229" i="2"/>
  <c r="P229" i="2"/>
  <c r="BI227" i="2"/>
  <c r="BH227" i="2"/>
  <c r="BG227" i="2"/>
  <c r="BF227" i="2"/>
  <c r="T227" i="2"/>
  <c r="R227" i="2"/>
  <c r="P227" i="2"/>
  <c r="BI225" i="2"/>
  <c r="BH225" i="2"/>
  <c r="BG225" i="2"/>
  <c r="BF225" i="2"/>
  <c r="T225" i="2"/>
  <c r="R225" i="2"/>
  <c r="P225" i="2"/>
  <c r="BI223" i="2"/>
  <c r="BH223" i="2"/>
  <c r="BG223" i="2"/>
  <c r="BF223" i="2"/>
  <c r="T223" i="2"/>
  <c r="R223" i="2"/>
  <c r="P223" i="2"/>
  <c r="BI221" i="2"/>
  <c r="BH221" i="2"/>
  <c r="BG221" i="2"/>
  <c r="BF221" i="2"/>
  <c r="T221" i="2"/>
  <c r="R221" i="2"/>
  <c r="P221" i="2"/>
  <c r="BI219" i="2"/>
  <c r="BH219" i="2"/>
  <c r="BG219" i="2"/>
  <c r="BF219" i="2"/>
  <c r="T219" i="2"/>
  <c r="R219" i="2"/>
  <c r="P219" i="2"/>
  <c r="BI217" i="2"/>
  <c r="BH217" i="2"/>
  <c r="BG217" i="2"/>
  <c r="BF217" i="2"/>
  <c r="T217" i="2"/>
  <c r="R217" i="2"/>
  <c r="P217" i="2"/>
  <c r="BI215" i="2"/>
  <c r="BH215" i="2"/>
  <c r="BG215" i="2"/>
  <c r="BF215" i="2"/>
  <c r="T215" i="2"/>
  <c r="R215" i="2"/>
  <c r="P215" i="2"/>
  <c r="BI213" i="2"/>
  <c r="BH213" i="2"/>
  <c r="BG213" i="2"/>
  <c r="BF213" i="2"/>
  <c r="T213" i="2"/>
  <c r="R213" i="2"/>
  <c r="P213" i="2"/>
  <c r="BI211" i="2"/>
  <c r="BH211" i="2"/>
  <c r="BG211" i="2"/>
  <c r="BF211" i="2"/>
  <c r="T211" i="2"/>
  <c r="R211" i="2"/>
  <c r="P211" i="2"/>
  <c r="BI209" i="2"/>
  <c r="BH209" i="2"/>
  <c r="BG209" i="2"/>
  <c r="BF209" i="2"/>
  <c r="T209" i="2"/>
  <c r="R209" i="2"/>
  <c r="P209" i="2"/>
  <c r="BI207" i="2"/>
  <c r="BH207" i="2"/>
  <c r="BG207" i="2"/>
  <c r="BF207" i="2"/>
  <c r="T207" i="2"/>
  <c r="R207" i="2"/>
  <c r="P207" i="2"/>
  <c r="BI204" i="2"/>
  <c r="BH204" i="2"/>
  <c r="BG204" i="2"/>
  <c r="BF204" i="2"/>
  <c r="T204" i="2"/>
  <c r="R204" i="2"/>
  <c r="P204" i="2"/>
  <c r="BI202" i="2"/>
  <c r="BH202" i="2"/>
  <c r="BG202" i="2"/>
  <c r="BF202" i="2"/>
  <c r="T202" i="2"/>
  <c r="R202" i="2"/>
  <c r="P202" i="2"/>
  <c r="BI200" i="2"/>
  <c r="BH200" i="2"/>
  <c r="BG200" i="2"/>
  <c r="BF200" i="2"/>
  <c r="T200" i="2"/>
  <c r="R200" i="2"/>
  <c r="P200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3" i="2"/>
  <c r="BH193" i="2"/>
  <c r="BG193" i="2"/>
  <c r="BF193" i="2"/>
  <c r="T193" i="2"/>
  <c r="R193" i="2"/>
  <c r="P193" i="2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7" i="2"/>
  <c r="BH187" i="2"/>
  <c r="BG187" i="2"/>
  <c r="BF187" i="2"/>
  <c r="T187" i="2"/>
  <c r="R187" i="2"/>
  <c r="P187" i="2"/>
  <c r="BI185" i="2"/>
  <c r="BH185" i="2"/>
  <c r="BG185" i="2"/>
  <c r="BF185" i="2"/>
  <c r="T185" i="2"/>
  <c r="R185" i="2"/>
  <c r="P185" i="2"/>
  <c r="BI183" i="2"/>
  <c r="BH183" i="2"/>
  <c r="BG183" i="2"/>
  <c r="BF183" i="2"/>
  <c r="T183" i="2"/>
  <c r="R183" i="2"/>
  <c r="P183" i="2"/>
  <c r="BI181" i="2"/>
  <c r="BH181" i="2"/>
  <c r="BG181" i="2"/>
  <c r="BF181" i="2"/>
  <c r="T181" i="2"/>
  <c r="R181" i="2"/>
  <c r="P181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75" i="2"/>
  <c r="BH175" i="2"/>
  <c r="BG175" i="2"/>
  <c r="BF175" i="2"/>
  <c r="T175" i="2"/>
  <c r="R175" i="2"/>
  <c r="P175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R171" i="2"/>
  <c r="P171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R140" i="2"/>
  <c r="P140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BI125" i="2"/>
  <c r="BH125" i="2"/>
  <c r="BG125" i="2"/>
  <c r="BF125" i="2"/>
  <c r="T125" i="2"/>
  <c r="R125" i="2"/>
  <c r="P125" i="2"/>
  <c r="BI123" i="2"/>
  <c r="BH123" i="2"/>
  <c r="BG123" i="2"/>
  <c r="BF123" i="2"/>
  <c r="T123" i="2"/>
  <c r="R123" i="2"/>
  <c r="P123" i="2"/>
  <c r="BI121" i="2"/>
  <c r="BH121" i="2"/>
  <c r="BG121" i="2"/>
  <c r="BF121" i="2"/>
  <c r="T121" i="2"/>
  <c r="R121" i="2"/>
  <c r="P121" i="2"/>
  <c r="BI119" i="2"/>
  <c r="BH119" i="2"/>
  <c r="BG119" i="2"/>
  <c r="BF119" i="2"/>
  <c r="T119" i="2"/>
  <c r="R119" i="2"/>
  <c r="P119" i="2"/>
  <c r="BI117" i="2"/>
  <c r="BH117" i="2"/>
  <c r="BG117" i="2"/>
  <c r="BF117" i="2"/>
  <c r="T117" i="2"/>
  <c r="R117" i="2"/>
  <c r="P117" i="2"/>
  <c r="BI115" i="2"/>
  <c r="BH115" i="2"/>
  <c r="BG115" i="2"/>
  <c r="BF115" i="2"/>
  <c r="T115" i="2"/>
  <c r="R115" i="2"/>
  <c r="P115" i="2"/>
  <c r="BI112" i="2"/>
  <c r="BH112" i="2"/>
  <c r="BG112" i="2"/>
  <c r="BF112" i="2"/>
  <c r="T112" i="2"/>
  <c r="R112" i="2"/>
  <c r="P112" i="2"/>
  <c r="BI110" i="2"/>
  <c r="BH110" i="2"/>
  <c r="BG110" i="2"/>
  <c r="BF110" i="2"/>
  <c r="T110" i="2"/>
  <c r="R110" i="2"/>
  <c r="P110" i="2"/>
  <c r="BI108" i="2"/>
  <c r="BH108" i="2"/>
  <c r="BG108" i="2"/>
  <c r="BF108" i="2"/>
  <c r="T108" i="2"/>
  <c r="R108" i="2"/>
  <c r="P108" i="2"/>
  <c r="BI106" i="2"/>
  <c r="BH106" i="2"/>
  <c r="BG106" i="2"/>
  <c r="BF106" i="2"/>
  <c r="T106" i="2"/>
  <c r="R106" i="2"/>
  <c r="P106" i="2"/>
  <c r="BI104" i="2"/>
  <c r="BH104" i="2"/>
  <c r="BG104" i="2"/>
  <c r="BF104" i="2"/>
  <c r="T104" i="2"/>
  <c r="R104" i="2"/>
  <c r="P104" i="2"/>
  <c r="BI102" i="2"/>
  <c r="BH102" i="2"/>
  <c r="BG102" i="2"/>
  <c r="BF102" i="2"/>
  <c r="T102" i="2"/>
  <c r="R102" i="2"/>
  <c r="P102" i="2"/>
  <c r="BI100" i="2"/>
  <c r="BH100" i="2"/>
  <c r="BG100" i="2"/>
  <c r="BF100" i="2"/>
  <c r="T100" i="2"/>
  <c r="R100" i="2"/>
  <c r="P100" i="2"/>
  <c r="BI98" i="2"/>
  <c r="BH98" i="2"/>
  <c r="BG98" i="2"/>
  <c r="BF98" i="2"/>
  <c r="T98" i="2"/>
  <c r="R98" i="2"/>
  <c r="P98" i="2"/>
  <c r="BI96" i="2"/>
  <c r="BH96" i="2"/>
  <c r="BG96" i="2"/>
  <c r="BF96" i="2"/>
  <c r="T96" i="2"/>
  <c r="R96" i="2"/>
  <c r="P96" i="2"/>
  <c r="J90" i="2"/>
  <c r="F90" i="2"/>
  <c r="F88" i="2"/>
  <c r="E86" i="2"/>
  <c r="J58" i="2"/>
  <c r="F58" i="2"/>
  <c r="F56" i="2"/>
  <c r="E54" i="2"/>
  <c r="J26" i="2"/>
  <c r="E26" i="2"/>
  <c r="J59" i="2" s="1"/>
  <c r="J25" i="2"/>
  <c r="J20" i="2"/>
  <c r="E20" i="2"/>
  <c r="F59" i="2"/>
  <c r="J19" i="2"/>
  <c r="J14" i="2"/>
  <c r="J88" i="2"/>
  <c r="E7" i="2"/>
  <c r="E82" i="2" s="1"/>
  <c r="L50" i="1"/>
  <c r="AM50" i="1"/>
  <c r="AM49" i="1"/>
  <c r="L49" i="1"/>
  <c r="AM47" i="1"/>
  <c r="L47" i="1"/>
  <c r="L45" i="1"/>
  <c r="L44" i="1"/>
  <c r="J181" i="2"/>
  <c r="BK165" i="2"/>
  <c r="BK98" i="3"/>
  <c r="BK217" i="2"/>
  <c r="BK159" i="2"/>
  <c r="BK86" i="3"/>
  <c r="J238" i="2"/>
  <c r="BK142" i="2"/>
  <c r="BK94" i="3"/>
  <c r="J171" i="2"/>
  <c r="J133" i="2"/>
  <c r="J202" i="2"/>
  <c r="J187" i="2"/>
  <c r="BK181" i="2"/>
  <c r="BK227" i="2"/>
  <c r="BK200" i="2"/>
  <c r="BK229" i="2"/>
  <c r="BK215" i="2"/>
  <c r="J179" i="2"/>
  <c r="BK92" i="3"/>
  <c r="J258" i="2"/>
  <c r="BK191" i="2"/>
  <c r="BK281" i="2"/>
  <c r="J213" i="2"/>
  <c r="BK115" i="2"/>
  <c r="J90" i="3"/>
  <c r="J279" i="2"/>
  <c r="BK233" i="2"/>
  <c r="BK251" i="2"/>
  <c r="J159" i="2"/>
  <c r="BK258" i="2"/>
  <c r="J251" i="2"/>
  <c r="J98" i="2"/>
  <c r="BK167" i="2"/>
  <c r="J229" i="2"/>
  <c r="BK231" i="2"/>
  <c r="J193" i="2"/>
  <c r="BK285" i="2"/>
  <c r="BK202" i="2"/>
  <c r="J150" i="2"/>
  <c r="J221" i="2"/>
  <c r="BK102" i="3"/>
  <c r="J256" i="2"/>
  <c r="J96" i="2"/>
  <c r="BK221" i="2"/>
  <c r="BK211" i="2"/>
  <c r="BK198" i="2"/>
  <c r="BK104" i="2"/>
  <c r="BK133" i="2"/>
  <c r="J127" i="2"/>
  <c r="BK135" i="2"/>
  <c r="J106" i="2"/>
  <c r="J219" i="2"/>
  <c r="BK152" i="2"/>
  <c r="BK238" i="2"/>
  <c r="J247" i="2"/>
  <c r="J207" i="2"/>
  <c r="J104" i="2"/>
  <c r="BK236" i="2"/>
  <c r="BK262" i="2"/>
  <c r="J94" i="3"/>
  <c r="J223" i="2"/>
  <c r="BK275" i="2"/>
  <c r="J117" i="2"/>
  <c r="BK225" i="2"/>
  <c r="J189" i="2"/>
  <c r="J260" i="2"/>
  <c r="BK193" i="2"/>
  <c r="BK98" i="2"/>
  <c r="BK121" i="2"/>
  <c r="J135" i="2"/>
  <c r="BK209" i="2"/>
  <c r="J112" i="2"/>
  <c r="BK213" i="2"/>
  <c r="BK137" i="2"/>
  <c r="BK268" i="2"/>
  <c r="J243" i="2"/>
  <c r="J233" i="2"/>
  <c r="J163" i="2"/>
  <c r="BK100" i="3"/>
  <c r="BK196" i="2"/>
  <c r="BK123" i="2"/>
  <c r="BK204" i="2"/>
  <c r="BK131" i="2"/>
  <c r="J211" i="2"/>
  <c r="BK171" i="2"/>
  <c r="J129" i="2"/>
  <c r="BK175" i="2"/>
  <c r="J92" i="3"/>
  <c r="BK102" i="2"/>
  <c r="J142" i="2"/>
  <c r="BK283" i="2"/>
  <c r="BK183" i="2"/>
  <c r="BK161" i="2"/>
  <c r="J196" i="2"/>
  <c r="BK146" i="2"/>
  <c r="J100" i="2"/>
  <c r="J100" i="3"/>
  <c r="BK140" i="2"/>
  <c r="J245" i="2"/>
  <c r="J270" i="2"/>
  <c r="J123" i="2"/>
  <c r="J225" i="2"/>
  <c r="BK173" i="2"/>
  <c r="BK110" i="2"/>
  <c r="J102" i="2"/>
  <c r="J285" i="2"/>
  <c r="BK189" i="2"/>
  <c r="BK127" i="2"/>
  <c r="BK119" i="2"/>
  <c r="J283" i="2"/>
  <c r="BK247" i="2"/>
  <c r="BK223" i="2"/>
  <c r="J262" i="2"/>
  <c r="BK163" i="2"/>
  <c r="BK129" i="2"/>
  <c r="BK96" i="2"/>
  <c r="J152" i="2"/>
  <c r="BK179" i="2"/>
  <c r="J275" i="2"/>
  <c r="J249" i="2"/>
  <c r="BK249" i="2"/>
  <c r="J161" i="2"/>
  <c r="J236" i="2"/>
  <c r="J154" i="2"/>
  <c r="J231" i="2"/>
  <c r="J96" i="3"/>
  <c r="BK185" i="2"/>
  <c r="J185" i="2"/>
  <c r="BK117" i="2"/>
  <c r="BK245" i="2"/>
  <c r="J268" i="2"/>
  <c r="J137" i="2"/>
  <c r="BK207" i="2"/>
  <c r="BK156" i="2"/>
  <c r="J264" i="2"/>
  <c r="J169" i="2"/>
  <c r="BK266" i="2"/>
  <c r="J177" i="2"/>
  <c r="J183" i="2"/>
  <c r="BK219" i="2"/>
  <c r="BK88" i="3"/>
  <c r="J165" i="2"/>
  <c r="J266" i="2"/>
  <c r="J86" i="3"/>
  <c r="J191" i="2"/>
  <c r="BK254" i="2"/>
  <c r="BK279" i="2"/>
  <c r="J121" i="2"/>
  <c r="BK187" i="2"/>
  <c r="BK177" i="2"/>
  <c r="BK90" i="3"/>
  <c r="J254" i="2"/>
  <c r="J108" i="2"/>
  <c r="J204" i="2"/>
  <c r="BK272" i="2"/>
  <c r="BK273" i="2"/>
  <c r="J131" i="2"/>
  <c r="BK169" i="2"/>
  <c r="J167" i="2"/>
  <c r="BK243" i="2"/>
  <c r="J209" i="2"/>
  <c r="J173" i="2"/>
  <c r="BK106" i="2"/>
  <c r="J119" i="2"/>
  <c r="BK256" i="2"/>
  <c r="BK264" i="2"/>
  <c r="J140" i="2"/>
  <c r="BK150" i="2"/>
  <c r="BK100" i="2"/>
  <c r="BK112" i="2"/>
  <c r="J148" i="2"/>
  <c r="J88" i="3"/>
  <c r="J146" i="2"/>
  <c r="J125" i="2"/>
  <c r="J115" i="2"/>
  <c r="BK108" i="2"/>
  <c r="BK277" i="2"/>
  <c r="J102" i="3"/>
  <c r="J215" i="2"/>
  <c r="BK154" i="2"/>
  <c r="J110" i="2"/>
  <c r="J156" i="2"/>
  <c r="BK125" i="2"/>
  <c r="AS55" i="1"/>
  <c r="BK96" i="3"/>
  <c r="J281" i="2"/>
  <c r="J200" i="2"/>
  <c r="J273" i="2"/>
  <c r="BK144" i="2"/>
  <c r="J272" i="2"/>
  <c r="BK260" i="2"/>
  <c r="BK270" i="2"/>
  <c r="BK240" i="2"/>
  <c r="J198" i="2"/>
  <c r="J227" i="2"/>
  <c r="J98" i="3"/>
  <c r="BK148" i="2"/>
  <c r="J144" i="2"/>
  <c r="J277" i="2"/>
  <c r="J240" i="2"/>
  <c r="J217" i="2"/>
  <c r="J175" i="2"/>
  <c r="R114" i="2" l="1"/>
  <c r="R139" i="2"/>
  <c r="P206" i="2"/>
  <c r="P253" i="2"/>
  <c r="R95" i="2"/>
  <c r="T242" i="2"/>
  <c r="T253" i="2"/>
  <c r="BK114" i="2"/>
  <c r="J114" i="2" s="1"/>
  <c r="J65" i="2" s="1"/>
  <c r="P158" i="2"/>
  <c r="R206" i="2"/>
  <c r="BK253" i="2"/>
  <c r="J253" i="2"/>
  <c r="J72" i="2" s="1"/>
  <c r="BK85" i="3"/>
  <c r="J85" i="3" s="1"/>
  <c r="J32" i="3" s="1"/>
  <c r="T95" i="2"/>
  <c r="P139" i="2"/>
  <c r="T158" i="2"/>
  <c r="P195" i="2"/>
  <c r="R242" i="2"/>
  <c r="BK95" i="2"/>
  <c r="J95" i="2"/>
  <c r="J64" i="2" s="1"/>
  <c r="T114" i="2"/>
  <c r="BK158" i="2"/>
  <c r="J158" i="2"/>
  <c r="J67" i="2"/>
  <c r="BK195" i="2"/>
  <c r="J195" i="2" s="1"/>
  <c r="J68" i="2" s="1"/>
  <c r="R195" i="2"/>
  <c r="T195" i="2"/>
  <c r="P235" i="2"/>
  <c r="T235" i="2"/>
  <c r="P242" i="2"/>
  <c r="P85" i="3"/>
  <c r="AU57" i="1" s="1"/>
  <c r="P95" i="2"/>
  <c r="BK139" i="2"/>
  <c r="J139" i="2" s="1"/>
  <c r="J66" i="2" s="1"/>
  <c r="T139" i="2"/>
  <c r="BK206" i="2"/>
  <c r="J206" i="2"/>
  <c r="J69" i="2" s="1"/>
  <c r="BK235" i="2"/>
  <c r="J235" i="2" s="1"/>
  <c r="J70" i="2" s="1"/>
  <c r="R253" i="2"/>
  <c r="R85" i="3"/>
  <c r="P114" i="2"/>
  <c r="R158" i="2"/>
  <c r="T206" i="2"/>
  <c r="R235" i="2"/>
  <c r="BK242" i="2"/>
  <c r="J242" i="2" s="1"/>
  <c r="J71" i="2" s="1"/>
  <c r="T85" i="3"/>
  <c r="J59" i="3"/>
  <c r="F82" i="3"/>
  <c r="BE90" i="3"/>
  <c r="BE92" i="3"/>
  <c r="BE96" i="3"/>
  <c r="BE100" i="3"/>
  <c r="E73" i="3"/>
  <c r="BE86" i="3"/>
  <c r="BE94" i="3"/>
  <c r="J79" i="3"/>
  <c r="BE102" i="3"/>
  <c r="BE88" i="3"/>
  <c r="BE98" i="3"/>
  <c r="F91" i="2"/>
  <c r="BE146" i="2"/>
  <c r="BE148" i="2"/>
  <c r="BE150" i="2"/>
  <c r="BE185" i="2"/>
  <c r="BE187" i="2"/>
  <c r="BE189" i="2"/>
  <c r="BE193" i="2"/>
  <c r="BE196" i="2"/>
  <c r="BE219" i="2"/>
  <c r="BE223" i="2"/>
  <c r="BE236" i="2"/>
  <c r="BE245" i="2"/>
  <c r="BE262" i="2"/>
  <c r="BE264" i="2"/>
  <c r="BE268" i="2"/>
  <c r="BE285" i="2"/>
  <c r="J91" i="2"/>
  <c r="BE102" i="2"/>
  <c r="BE106" i="2"/>
  <c r="BE123" i="2"/>
  <c r="BE125" i="2"/>
  <c r="BE127" i="2"/>
  <c r="BE140" i="2"/>
  <c r="BE154" i="2"/>
  <c r="BE169" i="2"/>
  <c r="BE171" i="2"/>
  <c r="BE211" i="2"/>
  <c r="BE249" i="2"/>
  <c r="BE251" i="2"/>
  <c r="BE254" i="2"/>
  <c r="BE258" i="2"/>
  <c r="BE266" i="2"/>
  <c r="BE98" i="2"/>
  <c r="BE100" i="2"/>
  <c r="BE119" i="2"/>
  <c r="BE129" i="2"/>
  <c r="BE173" i="2"/>
  <c r="BE175" i="2"/>
  <c r="BE204" i="2"/>
  <c r="BE215" i="2"/>
  <c r="BE217" i="2"/>
  <c r="BE221" i="2"/>
  <c r="BE225" i="2"/>
  <c r="BE283" i="2"/>
  <c r="J56" i="2"/>
  <c r="BE115" i="2"/>
  <c r="BE117" i="2"/>
  <c r="BE179" i="2"/>
  <c r="BE213" i="2"/>
  <c r="BE227" i="2"/>
  <c r="BE231" i="2"/>
  <c r="BE270" i="2"/>
  <c r="BE121" i="2"/>
  <c r="BE137" i="2"/>
  <c r="BE200" i="2"/>
  <c r="BE229" i="2"/>
  <c r="BE240" i="2"/>
  <c r="BE243" i="2"/>
  <c r="BE273" i="2"/>
  <c r="BE275" i="2"/>
  <c r="BE277" i="2"/>
  <c r="BE96" i="2"/>
  <c r="BE108" i="2"/>
  <c r="BE110" i="2"/>
  <c r="BE135" i="2"/>
  <c r="BE152" i="2"/>
  <c r="BE156" i="2"/>
  <c r="BE159" i="2"/>
  <c r="BE177" i="2"/>
  <c r="BE183" i="2"/>
  <c r="BE202" i="2"/>
  <c r="BE233" i="2"/>
  <c r="BE272" i="2"/>
  <c r="BE281" i="2"/>
  <c r="E50" i="2"/>
  <c r="BE112" i="2"/>
  <c r="BE131" i="2"/>
  <c r="BE133" i="2"/>
  <c r="BE142" i="2"/>
  <c r="BE161" i="2"/>
  <c r="BE163" i="2"/>
  <c r="BE165" i="2"/>
  <c r="BE181" i="2"/>
  <c r="BE198" i="2"/>
  <c r="BE209" i="2"/>
  <c r="BE238" i="2"/>
  <c r="BE247" i="2"/>
  <c r="BE256" i="2"/>
  <c r="BE104" i="2"/>
  <c r="BE144" i="2"/>
  <c r="BE167" i="2"/>
  <c r="BE191" i="2"/>
  <c r="BE207" i="2"/>
  <c r="BE260" i="2"/>
  <c r="BE279" i="2"/>
  <c r="F36" i="2"/>
  <c r="BA56" i="1" s="1"/>
  <c r="J36" i="3"/>
  <c r="AW57" i="1" s="1"/>
  <c r="F36" i="3"/>
  <c r="BA57" i="1" s="1"/>
  <c r="AS54" i="1"/>
  <c r="F38" i="3"/>
  <c r="BC57" i="1" s="1"/>
  <c r="J36" i="2"/>
  <c r="AW56" i="1"/>
  <c r="F37" i="3"/>
  <c r="BB57" i="1" s="1"/>
  <c r="F38" i="2"/>
  <c r="BC56" i="1"/>
  <c r="F39" i="3"/>
  <c r="BD57" i="1"/>
  <c r="F39" i="2"/>
  <c r="BD56" i="1"/>
  <c r="F37" i="2"/>
  <c r="BB56" i="1" s="1"/>
  <c r="BK94" i="2" l="1"/>
  <c r="J94" i="2" s="1"/>
  <c r="J32" i="2" s="1"/>
  <c r="AG56" i="1" s="1"/>
  <c r="T94" i="2"/>
  <c r="P94" i="2"/>
  <c r="AU56" i="1" s="1"/>
  <c r="AU55" i="1" s="1"/>
  <c r="AU54" i="1" s="1"/>
  <c r="R94" i="2"/>
  <c r="AG57" i="1"/>
  <c r="J63" i="3"/>
  <c r="J35" i="2"/>
  <c r="AV56" i="1" s="1"/>
  <c r="AT56" i="1" s="1"/>
  <c r="F35" i="2"/>
  <c r="AZ56" i="1" s="1"/>
  <c r="BA55" i="1"/>
  <c r="AW55" i="1" s="1"/>
  <c r="J35" i="3"/>
  <c r="AV57" i="1"/>
  <c r="AT57" i="1"/>
  <c r="AN57" i="1"/>
  <c r="BD55" i="1"/>
  <c r="BD54" i="1"/>
  <c r="W33" i="1" s="1"/>
  <c r="F35" i="3"/>
  <c r="AZ57" i="1"/>
  <c r="BC55" i="1"/>
  <c r="AY55" i="1" s="1"/>
  <c r="BB55" i="1"/>
  <c r="AX55" i="1"/>
  <c r="AG55" i="1" l="1"/>
  <c r="AG54" i="1" s="1"/>
  <c r="AN56" i="1"/>
  <c r="J63" i="2"/>
  <c r="J41" i="3"/>
  <c r="J41" i="2"/>
  <c r="AZ55" i="1"/>
  <c r="AV55" i="1"/>
  <c r="AT55" i="1"/>
  <c r="BA54" i="1"/>
  <c r="W30" i="1" s="1"/>
  <c r="BB54" i="1"/>
  <c r="AX54" i="1"/>
  <c r="BC54" i="1"/>
  <c r="W32" i="1"/>
  <c r="AN55" i="1" l="1"/>
  <c r="AY54" i="1"/>
  <c r="AZ54" i="1"/>
  <c r="AV54" i="1"/>
  <c r="AK29" i="1"/>
  <c r="W31" i="1"/>
  <c r="AW54" i="1"/>
  <c r="AK30" i="1"/>
  <c r="AK26" i="1"/>
  <c r="AK35" i="1"/>
  <c r="AT54" i="1" l="1"/>
  <c r="W29" i="1"/>
  <c r="AN54" i="1" l="1"/>
</calcChain>
</file>

<file path=xl/sharedStrings.xml><?xml version="1.0" encoding="utf-8"?>
<sst xmlns="http://schemas.openxmlformats.org/spreadsheetml/2006/main" count="2822" uniqueCount="712">
  <si>
    <t>Export Komplet</t>
  </si>
  <si>
    <t>VZ</t>
  </si>
  <si>
    <t>2.0</t>
  </si>
  <si>
    <t>ZAMOK</t>
  </si>
  <si>
    <t>False</t>
  </si>
  <si>
    <t>{8886a69a-35ff-4552-b33f-d565e57e308a}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</si>
  <si>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</si>
  <si>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</si>
  <si>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</si>
  <si>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</si>
  <si>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</si>
  <si>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</si>
  <si>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</si>
  <si>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</si>
  <si>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129-2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</si>
  <si>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</si>
  <si>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</si>
  <si>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Rekonstrukce pobočky knihovny Petra Bezruče - Opava Kateřinky</t>
  </si>
  <si>
    <t>KSO:</t>
  </si>
  <si>
    <t>801 46</t>
  </si>
  <si>
    <t>CC-CZ:</t>
  </si>
  <si>
    <t>1</t>
  </si>
  <si>
    <t>Místo:</t>
  </si>
  <si>
    <t>Šrámkova 4, Opava Kateřinky</t>
  </si>
  <si>
    <t>Datum:</t>
  </si>
  <si>
    <t>22. 5. 2025</t>
  </si>
  <si>
    <t>CZ-CPV:</t>
  </si>
  <si>
    <t>45214000-0</t>
  </si>
  <si>
    <t>Zadavatel:</t>
  </si>
  <si>
    <t>IČ:</t>
  </si>
  <si>
    <t>00300535</t>
  </si>
  <si>
    <t>Statutární město Opava</t>
  </si>
  <si>
    <t>DIČ:</t>
  </si>
  <si>
    <t/>
  </si>
  <si>
    <t>Účastník:</t>
  </si>
  <si>
    <t>Vyplň údaj</t>
  </si>
  <si>
    <t>Projektant:</t>
  </si>
  <si>
    <t>09130187</t>
  </si>
  <si>
    <t>Matěj Bálek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</si>
  <si>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</si>
  <si>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</si>
  <si>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</si>
  <si>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</si>
  <si>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</si>
  <si>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</si>
  <si>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</si>
  <si>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</si>
  <si>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</si>
  <si>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</si>
  <si>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</si>
  <si>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</si>
  <si>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</si>
  <si>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</si>
  <si>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</si>
  <si>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</si>
  <si>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</si>
  <si>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</si>
  <si>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</si>
  <si>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</si>
  <si>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</si>
  <si>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</si>
  <si>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</si>
  <si>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</si>
  <si>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</si>
  <si>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</si>
  <si>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</si>
  <si>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</si>
  <si>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</si>
  <si>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</si>
  <si>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</si>
  <si>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</si>
  <si>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</si>
  <si>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</si>
  <si>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</si>
  <si>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</si>
  <si>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</si>
  <si>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</si>
  <si>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</si>
  <si>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</si>
  <si>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</si>
  <si>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</si>
  <si>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</si>
  <si>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02</t>
  </si>
  <si>
    <t>Interiér vybavení</t>
  </si>
  <si>
    <t>STA</t>
  </si>
  <si>
    <t>{faa0ad42-3b5b-4c91-a618-a37fb0a6b496}</t>
  </si>
  <si>
    <t>2</t>
  </si>
  <si>
    <t>/</t>
  </si>
  <si>
    <t>02.1</t>
  </si>
  <si>
    <t>Interiér a vybavení</t>
  </si>
  <si>
    <t>Soupis</t>
  </si>
  <si>
    <t>{45eb03ff-f5e5-4946-abae-182af3f24b70}</t>
  </si>
  <si>
    <t>02.2</t>
  </si>
  <si>
    <t xml:space="preserve">Místnost č.108 zázemí pro zaměstnance </t>
  </si>
  <si>
    <t>{41734c83-7816-492a-8d64-05b5830ca557}</t>
  </si>
  <si>
    <t>KRYCÍ LIST SOUPISU PRACÍ</t>
  </si>
  <si>
    <t>Objekt:</t>
  </si>
  <si>
    <t>02 - Interiér vybavení</t>
  </si>
  <si>
    <t>Soupis:</t>
  </si>
  <si>
    <t>02.1 - Interiér a vybavení</t>
  </si>
  <si>
    <t>REKAPITULACE ČLENĚNÍ SOUPISU PRACÍ</t>
  </si>
  <si>
    <t>Kód dílu - Popis</t>
  </si>
  <si>
    <t>Cena celkem [CZK]</t>
  </si>
  <si>
    <t>-1</t>
  </si>
  <si>
    <t>D7 - 1.01. Dospělé</t>
  </si>
  <si>
    <t>D8 - 1.02. Studovna</t>
  </si>
  <si>
    <t>D5 - 1.03. Teens</t>
  </si>
  <si>
    <t>D6 - 104. Chodba</t>
  </si>
  <si>
    <t>D4 - 105. Výtvarka</t>
  </si>
  <si>
    <t xml:space="preserve">D9 - 1.06 Dětské </t>
  </si>
  <si>
    <t>D1 - 107. Zádveří</t>
  </si>
  <si>
    <t>D3 - 115. Sklad</t>
  </si>
  <si>
    <t xml:space="preserve">D10 - Ostatní 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</si>
  <si>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</si>
  <si>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</si>
  <si>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</si>
  <si>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</si>
  <si>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</si>
  <si>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</si>
  <si>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</si>
  <si>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</si>
  <si>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</si>
  <si>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</si>
  <si>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</si>
  <si>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</si>
  <si>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</si>
  <si>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D7</t>
  </si>
  <si>
    <t>1.01. Dospělé</t>
  </si>
  <si>
    <t>ROZPOCET</t>
  </si>
  <si>
    <t>K</t>
  </si>
  <si>
    <t>49</t>
  </si>
  <si>
    <t>Knihovna - regál 7</t>
  </si>
  <si>
    <t>kus</t>
  </si>
  <si>
    <t>vlastní</t>
  </si>
  <si>
    <t>4</t>
  </si>
  <si>
    <t>-1963615037</t>
  </si>
  <si>
    <t>P</t>
  </si>
  <si>
    <t>Poznámka k položce:_x000D_
Knihovna 2100x900x250mm, police 25mm DTDL , boky 18mm DTDL, police jsou zavětrovány 150mm deskou kolíkovanou do police pro vyšší pevnost polic, hranováno všude 2mm ABS hranou, rektifikace + odnímatelný sokl o výšce 150mm, 6x police</t>
  </si>
  <si>
    <t>50</t>
  </si>
  <si>
    <t>Knihovna - regál 6</t>
  </si>
  <si>
    <t>1259917085</t>
  </si>
  <si>
    <t>Poznámka k položce:_x000D_
Knihovna 1800x900x250mm, police 25mm DTDL , boky 18mm DTDL, police jsou zavětrovány 150mm deskou kolíkovanou do police pro vyšší pevnost polic, hranováno všude 2mm ABS hranou, rektifikace + odnímatelný sokl o výšce 150mm, 5x police</t>
  </si>
  <si>
    <t>3</t>
  </si>
  <si>
    <t>51</t>
  </si>
  <si>
    <t>Knihovna - regál 6 s nabíjecím místem</t>
  </si>
  <si>
    <t>-711839901</t>
  </si>
  <si>
    <t>Poznámka k položce:_x000D_
Knihovna 1800x900x250mm, police 25mm DTDL , boky 18mm DTDL, police jsou zavětrovány 150mm deskou kolíkovanou do police pro vyšší pevnost polic, hranováno všude 2mm ABS hranou, rektifikace + odnímatelný sokl o výšce 150mm, 5x police, 1x výklopná zásuvka s USBC, USBA, 230V</t>
  </si>
  <si>
    <t>52</t>
  </si>
  <si>
    <t>Stůl PC</t>
  </si>
  <si>
    <t>-1434293761</t>
  </si>
  <si>
    <t>Poznámka k položce:_x000D_
Stůl PC, HD tl.38mm , šířka 800mm, délka cca1200mm, kotveno do zdí, 1x držák PC, průchodka na kabely, vyrobeno z DTDL il. 18mm, 2mm ABS hrana</t>
  </si>
  <si>
    <t>5</t>
  </si>
  <si>
    <t>53</t>
  </si>
  <si>
    <t>Pracovní stůl</t>
  </si>
  <si>
    <t>56455831</t>
  </si>
  <si>
    <t>Poznámka k položce:_x000D_
Stůl pracovní 750x1500x600mm, spodní skříňka uzavřená policová, HD tl. 38mm, vyrobeno z DTDL tl. 18mm, 2mm ABS hrana</t>
  </si>
  <si>
    <t>6</t>
  </si>
  <si>
    <t>54</t>
  </si>
  <si>
    <t>-1145566786</t>
  </si>
  <si>
    <t>Poznámka k položce:_x000D_
Stůl pracovní 750x2500x600mm, spodní skříňka uzavřená policová, HD tl. 38mm, vyrobeno z DTDL tl. 18mm, 2mm ABS hrana</t>
  </si>
  <si>
    <t>7</t>
  </si>
  <si>
    <t>55</t>
  </si>
  <si>
    <t>Designová stěna u výpůjčního pultu</t>
  </si>
  <si>
    <t>-1892489719</t>
  </si>
  <si>
    <t>Poznámka k položce:_x000D_
Potištěná kapa deska dle grafické předlohy</t>
  </si>
  <si>
    <t>8</t>
  </si>
  <si>
    <t>56</t>
  </si>
  <si>
    <t>Nástěnka</t>
  </si>
  <si>
    <t>-1258774473</t>
  </si>
  <si>
    <t>Poznámka k položce:_x000D_
Samolepící nástěnka 660x880mm z pěny</t>
  </si>
  <si>
    <t>9</t>
  </si>
  <si>
    <t>57</t>
  </si>
  <si>
    <t>Sezení pod okny</t>
  </si>
  <si>
    <t>2061427721</t>
  </si>
  <si>
    <t>Poznámka k položce:_x000D_
Sezení pod okny o délce cca 6000mm, v prostoru před topnými tělesy čalouněná vestavná lavička s lamelovým větráním a boxy na kolečkách v počtu 3ks, zbytek prostoru uzaviratelné skříňky kompaktně napojené s lavičkami a sloužící zároveň jako parapety, vyrobeno z DTDL tl.18mm, 2mm ABS hrany</t>
  </si>
  <si>
    <t>D8</t>
  </si>
  <si>
    <t>1.02. Studovna</t>
  </si>
  <si>
    <t>10</t>
  </si>
  <si>
    <t>58</t>
  </si>
  <si>
    <t>-1471258379</t>
  </si>
  <si>
    <t>Poznámka k položce:_x000D_
Sezení pod okny o délce cca 2900mm, v prostoru před topnými tělesy čalouněná vestavná lavička s lamelovým větráním a boxy na kolečkách v počtu 3ks, zbytek prostoru uzaviratelné skříňky kompaktně napojené s lavičkami a sloužící zároveň jako parapety, vyrobeno z DTDL tl.18mm, 2mm ABS hrany</t>
  </si>
  <si>
    <t>11</t>
  </si>
  <si>
    <t>59</t>
  </si>
  <si>
    <t>1856120938</t>
  </si>
  <si>
    <t>60</t>
  </si>
  <si>
    <t>Lamelová přepážka</t>
  </si>
  <si>
    <t>1093202242</t>
  </si>
  <si>
    <t>Poznámka k položce:_x000D_
Lamelová přepážka cca 2800x600mm kotvená do stropu a do sezení pod okny, vyrobeno z DTDL</t>
  </si>
  <si>
    <t>13</t>
  </si>
  <si>
    <t>61</t>
  </si>
  <si>
    <t>33629234</t>
  </si>
  <si>
    <t>Poznámka k položce:_x000D_
Knihovna 2100x900x300mm, police 25mm DTDL , boky 18mm DTDL, police jsou zavětrovány 150mm deskou kolíkovanou do police pro vyšší pevnost polic, hranováno všude 2mm ABS hranou, rektifikace + odnímatelný sokl o výšce 150mm, 5x police</t>
  </si>
  <si>
    <t>14</t>
  </si>
  <si>
    <t>62</t>
  </si>
  <si>
    <t>Knihovna - regál 5 s nabíjecím místem</t>
  </si>
  <si>
    <t>1555759075</t>
  </si>
  <si>
    <t>Poznámka k položce:_x000D_
Knihovna 1500x900x250mm, police 25mm DTDL , boky 18mm DTDL, police jsou zavětrovány 150mm deskou kolíkovanou do police pro vyšší pevnost polic, hranováno všude 2mm ABS hranou, rektifikace + odnímatelný sokl o výšce 150mm, 4x police, 1x výklopná zásuvka s USBC, USBA, 230V</t>
  </si>
  <si>
    <t>15</t>
  </si>
  <si>
    <t>63</t>
  </si>
  <si>
    <t>Stůl</t>
  </si>
  <si>
    <t>-1377052458</t>
  </si>
  <si>
    <t>Poznámka k položce:_x000D_
Stůl ve tvaru L 750x1300x1300mm, DTDL tl.18mm, HD tl.25mm, 2mm ABS hrana, prostupy na kabeláž, průchodky</t>
  </si>
  <si>
    <t>16</t>
  </si>
  <si>
    <t>64</t>
  </si>
  <si>
    <t>Kancelářská židle</t>
  </si>
  <si>
    <t>958287814</t>
  </si>
  <si>
    <t>Poznámka k položce:_x000D_
Kancelářská čalouněná židle bez koleček, kovová konstrukce</t>
  </si>
  <si>
    <t>17</t>
  </si>
  <si>
    <t>65</t>
  </si>
  <si>
    <t>Pohovka</t>
  </si>
  <si>
    <t>812905728</t>
  </si>
  <si>
    <t>Poznámka k položce:_x000D_
Pohovka ve tvaru L, 820x2730x2010mm, čalouněná, podnož kovová nebo masivní dřevo</t>
  </si>
  <si>
    <t>18</t>
  </si>
  <si>
    <t>66</t>
  </si>
  <si>
    <t>Konferenční stolek</t>
  </si>
  <si>
    <t>-175506324</t>
  </si>
  <si>
    <t>Poznámka k položce:_x000D_
Konferenční stolek na podnoži z masivu, 450x500x500mm, kulatá deska, HD z DTDL</t>
  </si>
  <si>
    <t>19</t>
  </si>
  <si>
    <t>67</t>
  </si>
  <si>
    <t>Knihovna - regál 2</t>
  </si>
  <si>
    <t>1986144720</t>
  </si>
  <si>
    <t>Poznámka k položce:_x000D_
Knihovna 70x900x250mm, police 25mm DTDL , boky 18mm DTDL, police jsou zavětrovány 150mm deskou kolíkovanou do police pro vyšší pevnost polic, hranováno všude 2mm ABS hranou, rektifikace + odnímatelný sokl o výšce 150mm, 1x police</t>
  </si>
  <si>
    <t>20</t>
  </si>
  <si>
    <t>68</t>
  </si>
  <si>
    <t>Sedací taburet</t>
  </si>
  <si>
    <t>1993851264</t>
  </si>
  <si>
    <t>Poznámka k položce:_x000D_
Sedací taburet 450x350mm, čalouněný</t>
  </si>
  <si>
    <t>69</t>
  </si>
  <si>
    <t>Vestavné sezení - regál 6</t>
  </si>
  <si>
    <t>1384836452</t>
  </si>
  <si>
    <t>Poznámka k položce:_x000D_
Knihovna 1800x2000x250mm, police 25mm DTDL , boky 18mm DTDL, police jsou zavětrovány 150mm deskou kolíkovanou do police pro vyšší pevnost polic, hranováno všude 2mm ABS hranou, rektifikace + odnímatelný sokl o výšce 150mm, 5x police - uprostřed udělané sezení ve výšce 450mm od země, vhodné pro různé druhy sezení, vyrobeno z DTDL tl.38mm, čalouněné</t>
  </si>
  <si>
    <t>D5</t>
  </si>
  <si>
    <t>1.03. Teens</t>
  </si>
  <si>
    <t>22</t>
  </si>
  <si>
    <t>23</t>
  </si>
  <si>
    <t>Židle plastová</t>
  </si>
  <si>
    <t>414169886</t>
  </si>
  <si>
    <t>Poznámka k položce:_x000D_
Židle z polypropylénu stohovatelná, 820x440x490mm</t>
  </si>
  <si>
    <t>24</t>
  </si>
  <si>
    <t>Vozík na židle</t>
  </si>
  <si>
    <t>1220236077</t>
  </si>
  <si>
    <t>Poznámka k položce:_x000D_
Vozík na stohovatelné židle, uveze 10ks, kovová konstrukce, kolečka</t>
  </si>
  <si>
    <t>25</t>
  </si>
  <si>
    <t>Hrabadlo na kolečkách</t>
  </si>
  <si>
    <t>873248268</t>
  </si>
  <si>
    <t>Poznámka k položce:_x000D_
Hrabadlo 800x600x1200mm, vrchní část na odkládání knih, spodní část police, kolečka o nosnosti min. 150kg, vyrobeno z DTDL tl.18mm, 2mm ABS hrana</t>
  </si>
  <si>
    <t>26</t>
  </si>
  <si>
    <t>Stolová deska</t>
  </si>
  <si>
    <t>-932505332</t>
  </si>
  <si>
    <t>Poznámka k položce:_x000D_
Stolová deska tl.38mm sloužící jako stůl a parapet, šířka 800mm, délka cca5400mm, kotveno do zdí, podepřeno 5x kovovou nohou s rektifikací, 2mm ABS hrana</t>
  </si>
  <si>
    <t>27</t>
  </si>
  <si>
    <t>786578968</t>
  </si>
  <si>
    <t>28</t>
  </si>
  <si>
    <t>Knihovna - regál 4</t>
  </si>
  <si>
    <t>1872119749</t>
  </si>
  <si>
    <t>Poznámka k položce:_x000D_
Knihovna 1440x900x250mm, police 25mm DTDL , boky 18mm DTDL, police jsou zavětrovány 150mm deskou kolíkovanou do police pro vyšší pevnost polic, hranováno všude 2mm ABS hranou, rektifikace + odnímatelný sokl o výšce 150mm, 3x police</t>
  </si>
  <si>
    <t>29</t>
  </si>
  <si>
    <t>-1118875988</t>
  </si>
  <si>
    <t>30</t>
  </si>
  <si>
    <t>OZOBOT BIT+školní sada 12 ks</t>
  </si>
  <si>
    <t>-1653267784</t>
  </si>
  <si>
    <t>Poznámka k položce:_x000D_
Nová generace Ozobotů s novými a vylepšenými funkcemi. Programovatelný mini robot Ozobot BIT+ dětem pomáhá s matematikou, logikou, programováním a s prvními krůčky do světa robotiky.</t>
  </si>
  <si>
    <t>31</t>
  </si>
  <si>
    <t>Skládací stůl s kolečky</t>
  </si>
  <si>
    <t>1296274681</t>
  </si>
  <si>
    <t>Poznámka k položce:_x000D_
Ergonomické řešení, které nevyžaduje zvedání ani přenášení. Uzamykatelná kolečka udrží stůl na místě, bílá barva DTDL tl.18mm, 2mm ABS hrana, 750x1600x800mm</t>
  </si>
  <si>
    <t>D6</t>
  </si>
  <si>
    <t>104. Chodba</t>
  </si>
  <si>
    <t>32</t>
  </si>
  <si>
    <t>Lamelová stěna</t>
  </si>
  <si>
    <t>2009578119</t>
  </si>
  <si>
    <t>Poznámka k položce:_x000D_
Lamelová stěna 2700x2000mm, akustický panel s lamelami z DTDL, 20x věšák na oblečení</t>
  </si>
  <si>
    <t>33</t>
  </si>
  <si>
    <t>-340627617</t>
  </si>
  <si>
    <t>34</t>
  </si>
  <si>
    <t>Pohovka čalouněná</t>
  </si>
  <si>
    <t>47238799</t>
  </si>
  <si>
    <t>Poznámka k položce:_x000D_
Čalouněná pohovka pro 3 osoby, 850x2000x800mm</t>
  </si>
  <si>
    <t>35</t>
  </si>
  <si>
    <t>Modoulární kostky</t>
  </si>
  <si>
    <t>1588918776</t>
  </si>
  <si>
    <t>Poznámka k položce:_x000D_
Modulární kostky určené k sezení a odkládání o celkových prostorových rozměrech 500x500x500mm • V bočních deskách kostek se nachází otvory 18x40mm, určené pro uchycení a spojení pomocí spojovací dřevěné vidlice 40x70x18mm • Otvory jsou od bočních krajů vzdálené 156mm a od spodního kraje 210mm • Na vrchní části horní desky jsou vytvořeny v rozích 4 otvory odsazené 100mm od krajů, určeno pro spojovací dřevěné kolíky • Horní zakončení kostek je variabilní pomocí desek 500x500x18mm, které jsou vybaveny spojovacími dřevěnými kolíky pro zasunutí do horní desky kostek • Desky mohou být čisté, určené pro odkládání nebo s čalouněním k sezení • Tloušťka desek je 18mm</t>
  </si>
  <si>
    <t>36</t>
  </si>
  <si>
    <t>Modulární kostky čalouněné</t>
  </si>
  <si>
    <t>1830989823</t>
  </si>
  <si>
    <t>Poznámka k položce:_x000D_
Viz položka modulární kostky. Kostky jsou vyrobeny z březové překližky, čalounění ve světle modré barvě</t>
  </si>
  <si>
    <t>37</t>
  </si>
  <si>
    <t>1941284399</t>
  </si>
  <si>
    <t>Poznámka k položce:_x000D_
Knihovna 2100x900x300mm, police 25mm DTDL , boky 18mm DTDL, police jsou zavětrovány 150mm deskou kolíkovanou do police pro vyšší pevnost polic, hranováno všude 2mm ABS hranou, rektifikace + odnímatelný sokl o výšce 150mm, 6x police</t>
  </si>
  <si>
    <t>38</t>
  </si>
  <si>
    <t>Regál na šasopisy 9</t>
  </si>
  <si>
    <t>-995559421</t>
  </si>
  <si>
    <t>Poznámka k položce:_x000D_
Regál na časopisy 1100x900x400mm, výklopný systém s plastovým boxem na časopisy, celkem 3x3 výklopných boxů s prostorem na uskladnění dalších časopisů, vyrobeno z DTDL tl.18mm, hranováno všude 2mm ABS hranou, rektifikace + odnímatelný sokl o výšce 150mm</t>
  </si>
  <si>
    <t>39</t>
  </si>
  <si>
    <t>Skříň otevřená</t>
  </si>
  <si>
    <t>1139463602</t>
  </si>
  <si>
    <t>Poznámka k položce:_x000D_
Skříň otevřená policová 1100x900x400mm, vyrobeno z DTDL tl.18mm, hranováno všude 2mm ABS hranou, rektifikace + odnímatelný sokl o výšce 150mm</t>
  </si>
  <si>
    <t>40</t>
  </si>
  <si>
    <t>Stojan na CD</t>
  </si>
  <si>
    <t>95850992</t>
  </si>
  <si>
    <t>Poznámka k položce:_x000D_
Stojan na CD 2100x1000x300mm, 1/2 polic pod úhlem pro vystavení CD, druhá 1/2 standardní police, vyrobeno z DTDL tl.18mm, hranováno všude 2mm ABS hranou, rektifikace + odnímatelný sokl o výšce 150mm</t>
  </si>
  <si>
    <t>41</t>
  </si>
  <si>
    <t>Knihovna - regál 5</t>
  </si>
  <si>
    <t>316072446</t>
  </si>
  <si>
    <t>Poznámka k položce:_x000D_
Knihovna 1500x900x250mm, police 25mm DTDL , boky 18mm DTDL, police jsou zavětrovány 150mm deskou kolíkovanou do police pro vyšší pevnost polic, hranováno všude 2mm ABS hranou, rektifikace + odnímatelný sokl o výšce 150mm, 4x police</t>
  </si>
  <si>
    <t>42</t>
  </si>
  <si>
    <t>Výpůjční pult</t>
  </si>
  <si>
    <t>-600286210</t>
  </si>
  <si>
    <t>Poznámka k položce:_x000D_
Knihovní pult 900x3600x800mm, 2 pracovní místa s prostupy na kabeláž, 3x spodní skříňka uzavíratelná, 2x zásuvka s tlumením, police na odkládání věcí pro zákazníky, 2x lamelová stěna 2500x800mm po strop, HD tl.38mm, vyrobeno z DTDL, 2mm ABS hrany</t>
  </si>
  <si>
    <t>43</t>
  </si>
  <si>
    <t>Závěsný obrazový systém</t>
  </si>
  <si>
    <t>-1430212301</t>
  </si>
  <si>
    <t>Poznámka k položce:_x000D_
Měrná jednotka je 1 bm. Bílá/stříbrná lišta na zdi, včetně 10 ks koncovek</t>
  </si>
  <si>
    <t>44</t>
  </si>
  <si>
    <t>Perlonkové lanko do závěsného systému</t>
  </si>
  <si>
    <t>492747099</t>
  </si>
  <si>
    <t>Poznámka k položce:_x000D_
150cm lanka</t>
  </si>
  <si>
    <t>45</t>
  </si>
  <si>
    <t>Háčky zippet</t>
  </si>
  <si>
    <t>1264714388</t>
  </si>
  <si>
    <t>Poznámka k položce:_x000D_
Nosnost 15 kg</t>
  </si>
  <si>
    <t>46</t>
  </si>
  <si>
    <t>Obrazový rám</t>
  </si>
  <si>
    <t>-263257254</t>
  </si>
  <si>
    <t>Poznámka k položce:_x000D_
Stříbrný (hliník) 70 x 100 cm</t>
  </si>
  <si>
    <t>47</t>
  </si>
  <si>
    <t>2086950140</t>
  </si>
  <si>
    <t>Poznámka k položce:_x000D_
Otočná, na kolečkách, s područkami, opěrkou hlavy, nastavitelná výška, pěnový sedák, potah 100% polyester , hliníkové podnoží a područky</t>
  </si>
  <si>
    <t>48</t>
  </si>
  <si>
    <t>Stojan na deštníky</t>
  </si>
  <si>
    <t>-1869074067</t>
  </si>
  <si>
    <t>Poznámka k položce:_x000D_
Hranatý, kovový, bíly, s vloženou nádobkou na skládací ručníky350x200x500 cm</t>
  </si>
  <si>
    <t>70</t>
  </si>
  <si>
    <t>Designový obklad - hory</t>
  </si>
  <si>
    <t>25432600</t>
  </si>
  <si>
    <t>Poznámka k položce:_x000D_
Obklad na stěnu z DTDL, 2 tloušťky, do výšky cca 1400mm, imitace hor</t>
  </si>
  <si>
    <t>D4</t>
  </si>
  <si>
    <t>105. Výtvarka</t>
  </si>
  <si>
    <t>134690936</t>
  </si>
  <si>
    <t>Poznámka k položce:_x000D_
Stolová deska tl.38mm sloužící jako stůl a parapet, šířka 800mm, délka cca2400mm, kotveno do zdí, podepřeno 1x skříňkou o šířce 400mm, 2mm ABS hrana</t>
  </si>
  <si>
    <t>Knihovna - regál</t>
  </si>
  <si>
    <t>1724391453</t>
  </si>
  <si>
    <t>Poznámka k položce:_x000D_
Knihovna 2100x1200x300mm, police 25mm DTDL , boky 18mm DTDL, police jsou zavětrovány 150mm deskou kolíkovanou do police pro vyšší pevnost polic, hranováno všude 2mm ABS hranou, rektifikace + odnímatelný sokl o výšce 150mm</t>
  </si>
  <si>
    <t>Nádstavec - regál</t>
  </si>
  <si>
    <t>949258952</t>
  </si>
  <si>
    <t>Poznámka k položce:_x000D_
Nádstavec 600x1200x300mm, police 25mm DTDL , boky 18mm DTDL, police jsou zavětrovány 150mm deskou kolíkovanou do police pro vyšší pevnost polic, hranováno všude 2mm ABS hranou</t>
  </si>
  <si>
    <t>Skříň s dvířky</t>
  </si>
  <si>
    <t>1254726054</t>
  </si>
  <si>
    <t>Poznámka k položce:_x000D_
Skříň s dvířky 2100x1200x500mm, police 25mm DTDL , boky 18mm DTDL, hranováno všude 2mm ABS hranou, rektifikace + odnímatelný sokl o výšce 150mm</t>
  </si>
  <si>
    <t>Nádstavec</t>
  </si>
  <si>
    <t>-785510102</t>
  </si>
  <si>
    <t>Poznámka k položce:_x000D_
Nádstavec 600x1200x500mm, police 25mm DTDL , boky 18mm DTDL, , hranováno všude 2mm ABS hranou</t>
  </si>
  <si>
    <t>D9</t>
  </si>
  <si>
    <t xml:space="preserve">1.06 Dětské </t>
  </si>
  <si>
    <t>71</t>
  </si>
  <si>
    <t>-494539059</t>
  </si>
  <si>
    <t>Poznámka k položce:_x000D_
Sezení pod okny o délce cca 7500mm, v prostoru před topnými tělesy čalouněná vestavná lavička s lamelovým větráním a boxy na kolečkách v počtu 3ks, zbytek prostoru uzaviratelné skříňky kompaktně napojené s lavičkami a sloužící zároveň jako parapety, vyrobeno z DTDL tl.18mm, 2mm ABS hrany</t>
  </si>
  <si>
    <t>72</t>
  </si>
  <si>
    <t>Strom</t>
  </si>
  <si>
    <t>-1749872020</t>
  </si>
  <si>
    <t>Poznámka k položce:_x000D_
Sezení ve tvaru stromu, 3x ''kořen'' a 1x ''kmen'' s čalouněnými sedáky a odkládacím místem, zaoblené tvary nutno olemit laminátem, vyrobeno z DTDL tl.18mm s 2mm ABS hranou</t>
  </si>
  <si>
    <t>73</t>
  </si>
  <si>
    <t>Stůl dětský plastový</t>
  </si>
  <si>
    <t>1627077483</t>
  </si>
  <si>
    <t>Poznámka k položce:_x000D_
Stůl z polypropylénu 580x800x800mm, stohovatelný</t>
  </si>
  <si>
    <t>74</t>
  </si>
  <si>
    <t>Židle dětská plastová</t>
  </si>
  <si>
    <t>2147381051</t>
  </si>
  <si>
    <t>Poznámka k položce:_x000D_
Židle z polypropylénu 625x420x450mm, stohovatelná</t>
  </si>
  <si>
    <t>75</t>
  </si>
  <si>
    <t>Knihovna - vlnovka</t>
  </si>
  <si>
    <t>766847529</t>
  </si>
  <si>
    <t>Poznámka k položce:_x000D_
Domeček na kolečkách se stříškou, 1x police na knížky, 800x600x1200mm, vyrobeno z DTDL tl.18mm, 2mm ABS hrana</t>
  </si>
  <si>
    <t>76</t>
  </si>
  <si>
    <t>-1113232670</t>
  </si>
  <si>
    <t>Poznámka k položce:_x000D_
Knihovna 1200x900x250mm, police 25mm DTDL , boky 18mm DTDL, police jsou zavětrovány 150mm deskou kolíkovanou do police pro vyšší pevnost polic, hranováno všude 2mm ABS hranou, rektifikace + odnímatelný sokl o výšce 150mm, 3x police</t>
  </si>
  <si>
    <t>77</t>
  </si>
  <si>
    <t>-36807913</t>
  </si>
  <si>
    <t>78</t>
  </si>
  <si>
    <t>Obklad stěny - pěnové čtverce</t>
  </si>
  <si>
    <t>1734952386</t>
  </si>
  <si>
    <t>Poznámka k položce:_x000D_
500x500mm pěnová čtvercová nalepovací</t>
  </si>
  <si>
    <t>79</t>
  </si>
  <si>
    <t>Pódium</t>
  </si>
  <si>
    <t>-599724484</t>
  </si>
  <si>
    <t>Poznámka k položce:_x000D_
Pódium na sezení ve výšce 350mm o rozměru 4000x1600mm, šuplíky na kolečkách pod pódiem - 5ks, vyrobeno z DTDL tl.18mm, 2mm ABS hrana</t>
  </si>
  <si>
    <t>80</t>
  </si>
  <si>
    <t>Závěsný přebalovací pult</t>
  </si>
  <si>
    <t>-1268776486</t>
  </si>
  <si>
    <t>Poznámka k položce:_x000D_
Dřevěný, složený 630x170x800 mm, otevřený 630x770x800 mm</t>
  </si>
  <si>
    <t>81</t>
  </si>
  <si>
    <t>Dětský stolek, 83x58 cm</t>
  </si>
  <si>
    <t>-1405525282</t>
  </si>
  <si>
    <t>Poznámka k položce:_x000D_
Dětský stolek, dřevěný, s úložným zavíracím prostorem, 83x58 cm, vč. úložných krabic</t>
  </si>
  <si>
    <t>82</t>
  </si>
  <si>
    <t>Beeboot 6 ks s dibíjecí dokovací stanicí</t>
  </si>
  <si>
    <t>2137456588</t>
  </si>
  <si>
    <t>Poznámka k položce:_x000D_
Didaktická pomůcka vhodná pro rozvoj logického myšlení, prostorové orientace a plánování. Práce s včelkou nenásilně podporuje také jemnou motoriku a posiluje koncentraci pozornosti dítěte.</t>
  </si>
  <si>
    <t>83</t>
  </si>
  <si>
    <t>Beeboot překážková dráha</t>
  </si>
  <si>
    <t>1510074099</t>
  </si>
  <si>
    <t>Poznámka k položce:_x000D_
Bludiště plné překážek pro programování správné cesty, balení  10 stěn, 6 dveří a 2 oblouky, což umožňuje vytvořit překážkové dráhy různé obtížnosti.</t>
  </si>
  <si>
    <t>84</t>
  </si>
  <si>
    <t>Dětská stolička</t>
  </si>
  <si>
    <t>1023930190</t>
  </si>
  <si>
    <t>Poznámka k položce:_x000D_
Robustní a odolný dětský nábytek z masivního dřeva, 32x32x28</t>
  </si>
  <si>
    <t>D1</t>
  </si>
  <si>
    <t>107. Zádveří</t>
  </si>
  <si>
    <t>1825494210</t>
  </si>
  <si>
    <t>Poznámka k položce:_x000D_
Knihovna 1440x800x250mm, police 25mm DTDL, boky 18mm DTDL, police jsou zavětrovány 150mm deskou kolíkovanou do police pro vyšší pevnost polic, hranováno všude 2mm ABS hranou, rektifikace + odnímatelný sokl o výšce 150mm, 4x police</t>
  </si>
  <si>
    <t>Sestava poliček</t>
  </si>
  <si>
    <t>2113393842</t>
  </si>
  <si>
    <t>Poznámka k položce:_x000D_
Police na stěnu 1200x2400x180mm, spojované v atypickém designovém provedení, vyrobeno z DTDL desky tl. 18mm, 2mm ABS hrana</t>
  </si>
  <si>
    <t>-1923706750</t>
  </si>
  <si>
    <t>D3</t>
  </si>
  <si>
    <t>115. Sklad</t>
  </si>
  <si>
    <t>Kontejner na kolečkách</t>
  </si>
  <si>
    <t>415510015</t>
  </si>
  <si>
    <t>Poznámka k položce:_x000D_
Kontejner na kolečkách se 4 zásuvkami s dotahem 600x450x550mm, vyrobeno z DTDL tl.18mm, 2mm ABS hrana</t>
  </si>
  <si>
    <t>Police na šanony</t>
  </si>
  <si>
    <t>-770638193</t>
  </si>
  <si>
    <t>Poznámka k položce:_x000D_
Police na šanony s 2 policemi a pevnými zády 360x1600x300mm, vyrobeno z DTDL tl. 18mm, 2mm ABS hrana</t>
  </si>
  <si>
    <t>385944237</t>
  </si>
  <si>
    <t>Poznámka k položce:_x000D_
Skříň otevřená policová 2100x800x350mm, stavitelné police, vyrobeno z DTDL tl.18mm, 2mm ABS hrana</t>
  </si>
  <si>
    <t>1108569653</t>
  </si>
  <si>
    <t>Poznámka k položce:_x000D_
Stolová deska tl.38mm sloužící jako stůl a parapet, šířka 800mm, délka cca 6800mm, kotveno do zdí, podepřeno 3x skříňkou o šířce 400mm, 2mm ABS hrana, tvar do L</t>
  </si>
  <si>
    <t>Podlaha pod archivní regály včetně montáže stávajících regálů</t>
  </si>
  <si>
    <t>kpl</t>
  </si>
  <si>
    <t>-475267862</t>
  </si>
  <si>
    <t>Poznámka k položce:_x000D_
Podlahová plocha pod archivační techniku včetně dopravy a montáže. Převoz stávajících regálů z hlavní budovy knihovny na pobočku v Kateřinkách, jejich montáž. Viz příloha. Vypracování provozní dokumentace.</t>
  </si>
  <si>
    <t>D10</t>
  </si>
  <si>
    <t xml:space="preserve">Ostatní </t>
  </si>
  <si>
    <t>100</t>
  </si>
  <si>
    <t>Označení KNIHOVNA</t>
  </si>
  <si>
    <t>1455126185</t>
  </si>
  <si>
    <t>Poznámka k položce:_x000D_
Nálepka na sklo dveří 995x863mm dle grafického vizuálu knihovny</t>
  </si>
  <si>
    <t>101</t>
  </si>
  <si>
    <t>Nástěnné hodiny</t>
  </si>
  <si>
    <t>-1352992275</t>
  </si>
  <si>
    <t>Poznámka k položce:_x000D_
Nástěnné hodiny nalepovací - číselník</t>
  </si>
  <si>
    <t>85</t>
  </si>
  <si>
    <t>Schůdky/stoupátko</t>
  </si>
  <si>
    <t>1574043747</t>
  </si>
  <si>
    <t>Poznámka k položce:_x000D_
Dřevěné, s otvorem v horním schůdku, 50 cm</t>
  </si>
  <si>
    <t>86</t>
  </si>
  <si>
    <t>1432295022</t>
  </si>
  <si>
    <t>87</t>
  </si>
  <si>
    <t>Odpadkový koš kancelářský</t>
  </si>
  <si>
    <t>310602706</t>
  </si>
  <si>
    <t>Poznámka k položce:_x000D_
Drátěný odpadkový koš 12l</t>
  </si>
  <si>
    <t>88</t>
  </si>
  <si>
    <t>Odpakový koš s víkem</t>
  </si>
  <si>
    <t>-1601390718</t>
  </si>
  <si>
    <t>Poznámka k položce:_x000D_
Plechový odpadkový koš s víkem 12l</t>
  </si>
  <si>
    <t>89</t>
  </si>
  <si>
    <t>Nákupní košík plastový s uchama</t>
  </si>
  <si>
    <t>274660221</t>
  </si>
  <si>
    <t>Poznámka k položce:_x000D_
230x430x300mm plastový nákupní košík</t>
  </si>
  <si>
    <t>90</t>
  </si>
  <si>
    <t>Rozřaďovače - abeceda, MDT (celá sada)</t>
  </si>
  <si>
    <t>161972951</t>
  </si>
  <si>
    <t>Poznámka k položce:_x000D_
Abeceda, MDT - tištěno oboustranně na PVC desku nebo dibond, 37/32x7cm, barevnost dle domluvy</t>
  </si>
  <si>
    <t>91</t>
  </si>
  <si>
    <t>Rozřaďovače - "uši"</t>
  </si>
  <si>
    <t>2109285762</t>
  </si>
  <si>
    <t>Poznámka k položce:_x000D_
Označení regálů</t>
  </si>
  <si>
    <t>92</t>
  </si>
  <si>
    <t>Plastový stojánek A4</t>
  </si>
  <si>
    <t>-2060706931</t>
  </si>
  <si>
    <t>93</t>
  </si>
  <si>
    <t>Zarážka na knihy - kovová</t>
  </si>
  <si>
    <t>-14336648</t>
  </si>
  <si>
    <t>Poznámka k položce:_x000D_
12x13 cm</t>
  </si>
  <si>
    <t>94</t>
  </si>
  <si>
    <t>Odvíječ fólií</t>
  </si>
  <si>
    <t>-403049149</t>
  </si>
  <si>
    <t>Poznámka k položce:_x000D_
Odvíjecí zařízení pro snadné odvíjení nesamolepících obalových fólií PVC, PP ...</t>
  </si>
  <si>
    <t>95</t>
  </si>
  <si>
    <t>Box na vrácení knih</t>
  </si>
  <si>
    <t>726938710</t>
  </si>
  <si>
    <t>Poznámka k položce:_x000D_
Pro použití v exteriéru, odolná vůči vlhkosti a korozi, vybavena ochranou proti vniknutí tekutin, velký vhazovací otvor, uzamykatelný. Vnitřní vozík (s kapacitou cca 140 litrů) a plovoucím elastickým dnem na pružinách, kolečka a madlo. Vlastní grafika dle manuálu knihovny.</t>
  </si>
  <si>
    <t>96</t>
  </si>
  <si>
    <t>Úklidový vozík s mopem</t>
  </si>
  <si>
    <t>347491332</t>
  </si>
  <si>
    <t>Poznámka k položce:_x000D_
Úklidový vozík, double se ždímačem a mopem (vč. držáku), podpěrou na pytle</t>
  </si>
  <si>
    <t>97</t>
  </si>
  <si>
    <t>Podlahový mycí stroj</t>
  </si>
  <si>
    <t>60428474</t>
  </si>
  <si>
    <t>Poznámka k položce:_x000D_
Nejmenší podlahový čistící stroj, který k mytí používá horkou vodu.</t>
  </si>
  <si>
    <t>98</t>
  </si>
  <si>
    <t>Hliníkový plech</t>
  </si>
  <si>
    <t>539877020</t>
  </si>
  <si>
    <t>Poznámka k položce:_x000D_
Odstínění RFID brány,hliníkový plech o tloušťce 1mm 2000x3000mm, včetně nalepení na stěnu - bude zakryto nábytkem</t>
  </si>
  <si>
    <t>99</t>
  </si>
  <si>
    <t>Plaketa - povinná publicita</t>
  </si>
  <si>
    <t>1934804796</t>
  </si>
  <si>
    <t>Poznámka k položce:_x000D_
Texty k povinné publicitě na kapa desce cca A4, venkovní použití</t>
  </si>
  <si>
    <t xml:space="preserve">02.2 - Místnost č.108 zázemí pro zaměstnance </t>
  </si>
  <si>
    <t>Chladnička</t>
  </si>
  <si>
    <t>1897228707</t>
  </si>
  <si>
    <t>Poznámka k položce:_x000D_
Chladnička s mrazákem, objem alespoň 90l, bílá, rozměry cca 850x560x560mm</t>
  </si>
  <si>
    <t>Dřez včetně dřezové baterie</t>
  </si>
  <si>
    <t>1722431520</t>
  </si>
  <si>
    <t>Poznámka k položce:_x000D_
Granitový dřez černý bez odkapu, vodovodní baterie černá stojánková, včetně sifonu a napojení</t>
  </si>
  <si>
    <t>Varná deska</t>
  </si>
  <si>
    <t>-2008062289</t>
  </si>
  <si>
    <t>Poznámka k položce:_x000D_
Indukční varná deska, 2 plotýnky, černá</t>
  </si>
  <si>
    <t>Kuchyňská linka</t>
  </si>
  <si>
    <t>-1230608012</t>
  </si>
  <si>
    <t>Poznámka k položce:_x000D_
Kuchyňská linka o délce 2800mm, Spodní skříňky - 1x prostor na lednici, 1x dřezová s dvířky, 2x s dvířky a jednou zásuvkou vč. Příborníku. Vrchní skříňky - 4x závěsná s dvířky. LED pásek vč. Zapojení, napojení na odpady, zapojení spotřebičů, PD tl. 38mm, zástěna tl. 9,2mm, 2mm ABS hrana</t>
  </si>
  <si>
    <t>Přepážka s lamelami</t>
  </si>
  <si>
    <t>-842985601</t>
  </si>
  <si>
    <t>Poznámka k položce:_x000D_
Přepážka 1000x2000x100mm kotvená do země z DTDL, 2mm ABS hrana + lamely do stropu, kotvené do přepážky a do stropu vyrobené z DTDL tl. 36mm, 2mm ABS hrana, 10 výklopný věšák na oblečení</t>
  </si>
  <si>
    <t>Lavička čalouněná</t>
  </si>
  <si>
    <t>-1307760131</t>
  </si>
  <si>
    <t>Poznámka k položce:_x000D_
Lavička 450x2000x350mm, konstrukce z DTDL nebo masivního dřeva, čalouněný sedák</t>
  </si>
  <si>
    <t>Jídelní stůl</t>
  </si>
  <si>
    <t>1335878727</t>
  </si>
  <si>
    <t>Poznámka k položce:_x000D_
Jídelní stůl 750x2000x600mm, HD z DTDL 38mm, 2x noha, kotveno do přepážky, 2mm ABS hrana</t>
  </si>
  <si>
    <t>Jídelní židle</t>
  </si>
  <si>
    <t>1633148589</t>
  </si>
  <si>
    <t>Poznámka k položce:_x000D_
Jídelní židle na kovové konstrukci, čalouněný sedák</t>
  </si>
  <si>
    <t>Šatní skříň</t>
  </si>
  <si>
    <t>-575539931</t>
  </si>
  <si>
    <t>Poznámka k položce:_x000D_
Šatní skříň pro 5 lidí 2100x2300x500mm, spodní prostor otevřený pro ukládání bot, vyplněno kobercem pro zvětšěnou ochranu, vrchní část 5x dvířka uzamykatelná, prostor vevnitř se stavitelnými policemi a háčky, vyrobeno z DTDL tl. 18mm, 2mm ABS hrana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</si>
  <si>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</si>
  <si>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</si>
  <si>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</si>
  <si>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</si>
  <si>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family val="2"/>
        <charset val="238"/>
      </rPr>
      <t xml:space="preserve">Rekapitulace stavby </t>
    </r>
    <r>
      <rPr>
        <sz val="8"/>
        <rFont val="Arial CE"/>
        <family val="2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</si>
  <si>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family val="2"/>
        <charset val="238"/>
      </rPr>
      <t>Rekapitulace stavby</t>
    </r>
    <r>
      <rPr>
        <sz val="8"/>
        <rFont val="Arial CE"/>
        <family val="2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</si>
  <si>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</si>
  <si>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</si>
  <si>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family val="2"/>
        <charset val="238"/>
      </rPr>
      <t>Rekapitulace objektů stavby a soupisů prací</t>
    </r>
    <r>
      <rPr>
        <sz val="8"/>
        <rFont val="Arial CE"/>
        <family val="2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</si>
  <si>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</si>
  <si>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</si>
  <si>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</si>
  <si>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</si>
  <si>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</si>
  <si>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</si>
  <si>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</si>
  <si>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</si>
  <si>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</si>
  <si>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</si>
  <si>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</si>
  <si>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</si>
  <si>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i/>
        <sz val="8"/>
        <rFont val="Arial CE"/>
        <family val="2"/>
        <charset val="238"/>
      </rPr>
      <t xml:space="preserve">Soupis prací </t>
    </r>
    <r>
      <rPr>
        <sz val="8"/>
        <rFont val="Arial CE"/>
        <family val="2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</si>
  <si>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</si>
  <si>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family val="2"/>
        <charset val="238"/>
      </rPr>
      <t>Krycí list soupisu</t>
    </r>
    <r>
      <rPr>
        <sz val="8"/>
        <rFont val="Arial CE"/>
        <family val="2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</si>
  <si>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</si>
  <si>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family val="2"/>
        <charset val="238"/>
      </rPr>
      <t>Rekapitulace členění soupisu prací</t>
    </r>
    <r>
      <rPr>
        <sz val="8"/>
        <rFont val="Arial CE"/>
        <family val="2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</si>
  <si>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</si>
  <si>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family val="2"/>
        <charset val="238"/>
      </rPr>
      <t xml:space="preserve">Soupis prací </t>
    </r>
    <r>
      <rPr>
        <sz val="8"/>
        <rFont val="Arial CE"/>
        <family val="2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</si>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</sst>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6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FFFFFF"/>
      <name val="Arial CE"/>
      <family val="2"/>
      <charset val="238"/>
    </font>
    <font>
      <b/>
      <sz val="14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2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96969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8"/>
      <color theme="10"/>
      <name val="Wingdings 2"/>
      <family val="1"/>
      <charset val="2"/>
    </font>
    <font>
      <sz val="10"/>
      <color rgb="FF003366"/>
      <name val="Arial CE"/>
      <family val="2"/>
      <charset val="238"/>
    </font>
    <font>
      <b/>
      <sz val="10"/>
      <color rgb="FF00336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7"/>
      <color rgb="FF969696"/>
      <name val="Arial CE"/>
      <family val="2"/>
      <charset val="238"/>
    </font>
    <font>
      <i/>
      <sz val="7"/>
      <color rgb="FF969696"/>
      <name val="Arial CE"/>
      <family val="2"/>
      <charset val="238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8"/>
      <name val="Arial CE"/>
      <family val="2"/>
      <charset val="238"/>
    </font>
    <font>
      <sz val="9"/>
      <name val="Trebuchet MS"/>
      <family val="2"/>
      <charset val="238"/>
    </font>
    <font>
      <sz val="10"/>
      <name val="Trebuchet MS"/>
      <family val="2"/>
      <charset val="238"/>
    </font>
    <font>
      <sz val="11"/>
      <name val="Trebuchet MS"/>
      <family val="2"/>
      <charset val="238"/>
    </font>
    <font>
      <b/>
      <sz val="9"/>
      <name val="Trebuchet MS"/>
      <family val="2"/>
      <charset val="238"/>
    </font>
    <font>
      <b/>
      <sz val="8"/>
      <name val="Arial CE"/>
      <family val="2"/>
      <charset val="238"/>
    </font>
    <font>
      <sz val="9"/>
      <name val="Trebuchet MS"/>
      <family val="2"/>
      <charset val="238"/>
    </font>
    <font>
      <sz val="8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sz val="8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4" fillId="0" borderId="0" applyNumberFormat="0" applyFill="0" applyBorder="0" applyAlignment="0" applyProtection="0"/>
  </cellStyleXfs>
  <cellXfs count="28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3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17" fillId="4" borderId="9" xfId="0" applyFont="1" applyFill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5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5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166" fontId="1" fillId="0" borderId="21" xfId="0" applyNumberFormat="1" applyFont="1" applyBorder="1" applyAlignment="1">
      <alignment vertical="center"/>
    </xf>
    <xf numFmtId="4" fontId="1" fillId="0" borderId="22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19" xfId="0" applyFont="1" applyFill="1" applyBorder="1" applyAlignment="1">
      <alignment horizontal="center" vertical="center" wrapText="1"/>
    </xf>
    <xf numFmtId="4" fontId="19" fillId="0" borderId="0" xfId="0" applyNumberFormat="1" applyFont="1"/>
    <xf numFmtId="166" fontId="29" fillId="0" borderId="13" xfId="0" applyNumberFormat="1" applyFont="1" applyBorder="1"/>
    <xf numFmtId="166" fontId="29" fillId="0" borderId="14" xfId="0" applyNumberFormat="1" applyFont="1" applyBorder="1"/>
    <xf numFmtId="4" fontId="30" fillId="0" borderId="0" xfId="0" applyNumberFormat="1" applyFont="1" applyAlignment="1">
      <alignment vertical="center"/>
    </xf>
    <xf numFmtId="0" fontId="7" fillId="0" borderId="4" xfId="0" applyFont="1" applyBorder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Protection="1">
      <protection locked="0"/>
    </xf>
    <xf numFmtId="4" fontId="6" fillId="0" borderId="0" xfId="0" applyNumberFormat="1" applyFont="1"/>
    <xf numFmtId="0" fontId="7" fillId="0" borderId="15" xfId="0" applyFont="1" applyBorder="1"/>
    <xf numFmtId="166" fontId="7" fillId="0" borderId="0" xfId="0" applyNumberFormat="1" applyFont="1"/>
    <xf numFmtId="166" fontId="7" fillId="0" borderId="16" xfId="0" applyNumberFormat="1" applyFont="1" applyBorder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17" fillId="0" borderId="23" xfId="0" applyFont="1" applyBorder="1" applyAlignment="1">
      <alignment horizontal="center" vertical="center"/>
    </xf>
    <xf numFmtId="49" fontId="17" fillId="0" borderId="23" xfId="0" applyNumberFormat="1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center" vertical="center" wrapText="1"/>
    </xf>
    <xf numFmtId="167" fontId="17" fillId="0" borderId="23" xfId="0" applyNumberFormat="1" applyFont="1" applyBorder="1" applyAlignment="1">
      <alignment vertical="center"/>
    </xf>
    <xf numFmtId="4" fontId="17" fillId="2" borderId="23" xfId="0" applyNumberFormat="1" applyFont="1" applyFill="1" applyBorder="1" applyAlignment="1" applyProtection="1">
      <alignment vertical="center"/>
      <protection locked="0"/>
    </xf>
    <xf numFmtId="4" fontId="17" fillId="0" borderId="23" xfId="0" applyNumberFormat="1" applyFont="1" applyBorder="1" applyAlignment="1">
      <alignment vertical="center"/>
    </xf>
    <xf numFmtId="0" fontId="18" fillId="2" borderId="15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6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33" fillId="0" borderId="24" xfId="0" applyFont="1" applyBorder="1" applyAlignment="1">
      <alignment vertical="center" wrapText="1"/>
    </xf>
    <xf numFmtId="0" fontId="33" fillId="0" borderId="25" xfId="0" applyFont="1" applyBorder="1" applyAlignment="1">
      <alignment vertical="center" wrapText="1"/>
    </xf>
    <xf numFmtId="0" fontId="33" fillId="0" borderId="26" xfId="0" applyFont="1" applyBorder="1" applyAlignment="1">
      <alignment vertical="center" wrapText="1"/>
    </xf>
    <xf numFmtId="0" fontId="33" fillId="0" borderId="27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3" fillId="0" borderId="27" xfId="0" applyFont="1" applyBorder="1" applyAlignment="1">
      <alignment vertical="center" wrapText="1"/>
    </xf>
    <xf numFmtId="0" fontId="33" fillId="0" borderId="28" xfId="0" applyFont="1" applyBorder="1" applyAlignment="1">
      <alignment vertical="center" wrapText="1"/>
    </xf>
    <xf numFmtId="0" fontId="35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7" fillId="0" borderId="27" xfId="0" applyFont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0" fontId="36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vertical="center"/>
    </xf>
    <xf numFmtId="49" fontId="36" fillId="0" borderId="1" xfId="0" applyNumberFormat="1" applyFont="1" applyBorder="1" applyAlignment="1">
      <alignment vertical="center" wrapText="1"/>
    </xf>
    <xf numFmtId="0" fontId="33" fillId="0" borderId="30" xfId="0" applyFont="1" applyBorder="1" applyAlignment="1">
      <alignment vertical="center" wrapText="1"/>
    </xf>
    <xf numFmtId="0" fontId="38" fillId="0" borderId="29" xfId="0" applyFont="1" applyBorder="1" applyAlignment="1">
      <alignment vertical="center" wrapText="1"/>
    </xf>
    <xf numFmtId="0" fontId="33" fillId="0" borderId="31" xfId="0" applyFont="1" applyBorder="1" applyAlignment="1">
      <alignment vertical="center" wrapText="1"/>
    </xf>
    <xf numFmtId="0" fontId="33" fillId="0" borderId="1" xfId="0" applyFont="1" applyBorder="1" applyAlignment="1">
      <alignment vertical="top"/>
    </xf>
    <xf numFmtId="0" fontId="33" fillId="0" borderId="0" xfId="0" applyFont="1" applyAlignment="1">
      <alignment vertical="top"/>
    </xf>
    <xf numFmtId="0" fontId="33" fillId="0" borderId="24" xfId="0" applyFont="1" applyBorder="1" applyAlignment="1">
      <alignment horizontal="left" vertical="center"/>
    </xf>
    <xf numFmtId="0" fontId="33" fillId="0" borderId="25" xfId="0" applyFont="1" applyBorder="1" applyAlignment="1">
      <alignment horizontal="left" vertical="center"/>
    </xf>
    <xf numFmtId="0" fontId="33" fillId="0" borderId="26" xfId="0" applyFont="1" applyBorder="1" applyAlignment="1">
      <alignment horizontal="left" vertical="center"/>
    </xf>
    <xf numFmtId="0" fontId="33" fillId="0" borderId="27" xfId="0" applyFont="1" applyBorder="1" applyAlignment="1">
      <alignment horizontal="left" vertical="center"/>
    </xf>
    <xf numFmtId="0" fontId="33" fillId="0" borderId="28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5" fillId="0" borderId="29" xfId="0" applyFont="1" applyBorder="1" applyAlignment="1">
      <alignment horizontal="left" vertical="center"/>
    </xf>
    <xf numFmtId="0" fontId="35" fillId="0" borderId="29" xfId="0" applyFont="1" applyBorder="1" applyAlignment="1">
      <alignment horizontal="center" vertical="center"/>
    </xf>
    <xf numFmtId="0" fontId="39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3" fillId="0" borderId="30" xfId="0" applyFont="1" applyBorder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3" fillId="0" borderId="31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left" vertical="center" wrapText="1"/>
    </xf>
    <xf numFmtId="0" fontId="33" fillId="0" borderId="25" xfId="0" applyFont="1" applyBorder="1" applyAlignment="1">
      <alignment horizontal="left" vertical="center" wrapText="1"/>
    </xf>
    <xf numFmtId="0" fontId="33" fillId="0" borderId="26" xfId="0" applyFont="1" applyBorder="1" applyAlignment="1">
      <alignment horizontal="left" vertical="center" wrapText="1"/>
    </xf>
    <xf numFmtId="0" fontId="33" fillId="0" borderId="27" xfId="0" applyFont="1" applyBorder="1" applyAlignment="1">
      <alignment horizontal="left" vertical="center" wrapText="1"/>
    </xf>
    <xf numFmtId="0" fontId="33" fillId="0" borderId="28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/>
    </xf>
    <xf numFmtId="0" fontId="37" fillId="0" borderId="30" xfId="0" applyFont="1" applyBorder="1" applyAlignment="1">
      <alignment horizontal="left" vertical="center" wrapText="1"/>
    </xf>
    <xf numFmtId="0" fontId="37" fillId="0" borderId="29" xfId="0" applyFont="1" applyBorder="1" applyAlignment="1">
      <alignment horizontal="left" vertical="center" wrapText="1"/>
    </xf>
    <xf numFmtId="0" fontId="37" fillId="0" borderId="3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top"/>
    </xf>
    <xf numFmtId="0" fontId="36" fillId="0" borderId="1" xfId="0" applyFont="1" applyBorder="1" applyAlignment="1">
      <alignment horizontal="center" vertical="top"/>
    </xf>
    <xf numFmtId="0" fontId="37" fillId="0" borderId="30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9" fillId="0" borderId="0" xfId="0" applyFont="1" applyAlignment="1">
      <alignment vertical="center"/>
    </xf>
    <xf numFmtId="0" fontId="35" fillId="0" borderId="1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35" fillId="0" borderId="29" xfId="0" applyFont="1" applyBorder="1" applyAlignment="1">
      <alignment vertical="center"/>
    </xf>
    <xf numFmtId="0" fontId="36" fillId="0" borderId="1" xfId="0" applyFont="1" applyBorder="1" applyAlignment="1">
      <alignment vertical="top"/>
    </xf>
    <xf numFmtId="49" fontId="36" fillId="0" borderId="1" xfId="0" applyNumberFormat="1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3" fillId="0" borderId="1" xfId="0" applyFont="1" applyBorder="1" applyAlignment="1">
      <alignment vertical="top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49" fontId="43" fillId="0" borderId="1" xfId="0" applyNumberFormat="1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5" fillId="0" borderId="29" xfId="0" applyFont="1" applyBorder="1" applyAlignment="1">
      <alignment horizontal="left"/>
    </xf>
    <xf numFmtId="0" fontId="39" fillId="0" borderId="29" xfId="0" applyFont="1" applyBorder="1"/>
    <xf numFmtId="0" fontId="33" fillId="0" borderId="27" xfId="0" applyFont="1" applyBorder="1" applyAlignment="1">
      <alignment vertical="top"/>
    </xf>
    <xf numFmtId="0" fontId="33" fillId="0" borderId="28" xfId="0" applyFont="1" applyBorder="1" applyAlignment="1">
      <alignment vertical="top"/>
    </xf>
    <xf numFmtId="0" fontId="33" fillId="0" borderId="30" xfId="0" applyFont="1" applyBorder="1" applyAlignment="1">
      <alignment vertical="top"/>
    </xf>
    <xf numFmtId="0" fontId="33" fillId="0" borderId="29" xfId="0" applyFont="1" applyBorder="1" applyAlignment="1">
      <alignment vertical="top"/>
    </xf>
    <xf numFmtId="0" fontId="33" fillId="0" borderId="31" xfId="0" applyFont="1" applyBorder="1" applyAlignment="1">
      <alignment vertical="top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3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6" fillId="0" borderId="1" xfId="0" applyFont="1" applyBorder="1" applyAlignment="1">
      <alignment horizontal="left" vertical="center" wrapText="1"/>
    </xf>
    <xf numFmtId="0" fontId="35" fillId="0" borderId="29" xfId="0" applyFont="1" applyBorder="1" applyAlignment="1">
      <alignment horizontal="left" wrapText="1"/>
    </xf>
    <xf numFmtId="0" fontId="34" fillId="0" borderId="1" xfId="0" applyFont="1" applyBorder="1" applyAlignment="1">
      <alignment horizontal="center" vertical="center" wrapText="1"/>
    </xf>
    <xf numFmtId="49" fontId="36" fillId="0" borderId="1" xfId="0" applyNumberFormat="1" applyFont="1" applyBorder="1" applyAlignment="1">
      <alignment horizontal="left" vertical="center" wrapText="1"/>
    </xf>
    <xf numFmtId="0" fontId="34" fillId="0" borderId="1" xfId="0" applyFont="1" applyBorder="1" applyAlignment="1">
      <alignment horizontal="center" vertical="center"/>
    </xf>
    <xf numFmtId="0" fontId="35" fillId="0" borderId="29" xfId="0" applyFont="1" applyBorder="1" applyAlignment="1">
      <alignment horizontal="left"/>
    </xf>
    <xf numFmtId="0" fontId="36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9"/>
  <sheetViews>
    <sheetView showGridLines="0" tabSelected="1" topLeftCell="A5" workbookViewId="0"/>
  </sheetViews>
  <sheetFormatPr defaultRowHeight="14.4" x14ac:dyDescent="0.2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 x14ac:dyDescent="0.2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6.9" customHeight="1" x14ac:dyDescent="0.2">
      <c r="AR2" s="232"/>
      <c r="AS2" s="232"/>
      <c r="AT2" s="232"/>
      <c r="AU2" s="232"/>
      <c r="AV2" s="232"/>
      <c r="AW2" s="232"/>
      <c r="AX2" s="232"/>
      <c r="AY2" s="232"/>
      <c r="AZ2" s="232"/>
      <c r="BA2" s="232"/>
      <c r="BB2" s="232"/>
      <c r="BC2" s="232"/>
      <c r="BD2" s="232"/>
      <c r="BE2" s="232"/>
      <c r="BS2" s="13" t="s">
        <v>6</v>
      </c>
      <c r="BT2" s="13" t="s">
        <v>7</v>
      </c>
    </row>
    <row r="3" spans="1:74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" customHeight="1" x14ac:dyDescent="0.2">
      <c r="B4" s="16"/>
      <c r="D4" s="17" t="s">
        <v>9</v>
      </c>
      <c r="AR4" s="16"/>
      <c r="AS4" s="18" t="s">
        <v>10</v>
      </c>
      <c r="BE4" s="19" t="s">
        <v>11</v>
      </c>
      <c r="BS4" s="13" t="s">
        <v>12</v>
      </c>
    </row>
    <row r="5" spans="1:74" ht="12" customHeight="1" x14ac:dyDescent="0.2">
      <c r="B5" s="16"/>
      <c r="D5" s="20" t="s">
        <v>13</v>
      </c>
      <c r="K5" s="231" t="s">
        <v>14</v>
      </c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R5" s="16"/>
      <c r="BE5" s="228" t="s">
        <v>15</v>
      </c>
      <c r="BS5" s="13" t="s">
        <v>6</v>
      </c>
    </row>
    <row r="6" spans="1:74" ht="36.9" customHeight="1" x14ac:dyDescent="0.2">
      <c r="B6" s="16"/>
      <c r="D6" s="22" t="s">
        <v>16</v>
      </c>
      <c r="K6" s="233" t="s">
        <v>17</v>
      </c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232"/>
      <c r="AM6" s="232"/>
      <c r="AN6" s="232"/>
      <c r="AO6" s="232"/>
      <c r="AR6" s="16"/>
      <c r="BE6" s="229"/>
      <c r="BS6" s="13" t="s">
        <v>6</v>
      </c>
    </row>
    <row r="7" spans="1:74" ht="12" customHeight="1" x14ac:dyDescent="0.2">
      <c r="B7" s="16"/>
      <c r="D7" s="23" t="s">
        <v>18</v>
      </c>
      <c r="K7" s="21" t="s">
        <v>19</v>
      </c>
      <c r="AK7" s="23" t="s">
        <v>20</v>
      </c>
      <c r="AN7" s="21" t="s">
        <v>21</v>
      </c>
      <c r="AR7" s="16"/>
      <c r="BE7" s="229"/>
      <c r="BS7" s="13" t="s">
        <v>6</v>
      </c>
    </row>
    <row r="8" spans="1:74" ht="12" customHeight="1" x14ac:dyDescent="0.2">
      <c r="B8" s="16"/>
      <c r="D8" s="23" t="s">
        <v>22</v>
      </c>
      <c r="K8" s="21" t="s">
        <v>23</v>
      </c>
      <c r="AK8" s="23" t="s">
        <v>24</v>
      </c>
      <c r="AN8" s="24" t="s">
        <v>25</v>
      </c>
      <c r="AR8" s="16"/>
      <c r="BE8" s="229"/>
      <c r="BS8" s="13" t="s">
        <v>6</v>
      </c>
    </row>
    <row r="9" spans="1:74" ht="29.25" customHeight="1" x14ac:dyDescent="0.2">
      <c r="B9" s="16"/>
      <c r="D9" s="20" t="s">
        <v>26</v>
      </c>
      <c r="K9" s="25" t="s">
        <v>27</v>
      </c>
      <c r="AR9" s="16"/>
      <c r="BE9" s="229"/>
      <c r="BS9" s="13" t="s">
        <v>6</v>
      </c>
    </row>
    <row r="10" spans="1:74" ht="12" customHeight="1" x14ac:dyDescent="0.2">
      <c r="B10" s="16"/>
      <c r="D10" s="23" t="s">
        <v>28</v>
      </c>
      <c r="AK10" s="23" t="s">
        <v>29</v>
      </c>
      <c r="AN10" s="21" t="s">
        <v>30</v>
      </c>
      <c r="AR10" s="16"/>
      <c r="BE10" s="229"/>
      <c r="BS10" s="13" t="s">
        <v>6</v>
      </c>
    </row>
    <row r="11" spans="1:74" ht="18.45" customHeight="1" x14ac:dyDescent="0.2">
      <c r="B11" s="16"/>
      <c r="E11" s="21" t="s">
        <v>31</v>
      </c>
      <c r="AK11" s="23" t="s">
        <v>32</v>
      </c>
      <c r="AN11" s="21" t="s">
        <v>33</v>
      </c>
      <c r="AR11" s="16"/>
      <c r="BE11" s="229"/>
      <c r="BS11" s="13" t="s">
        <v>6</v>
      </c>
    </row>
    <row r="12" spans="1:74" ht="6.9" customHeight="1" x14ac:dyDescent="0.2">
      <c r="B12" s="16"/>
      <c r="AR12" s="16"/>
      <c r="BE12" s="229"/>
      <c r="BS12" s="13" t="s">
        <v>6</v>
      </c>
    </row>
    <row r="13" spans="1:74" ht="12" customHeight="1" x14ac:dyDescent="0.2">
      <c r="B13" s="16"/>
      <c r="D13" s="23" t="s">
        <v>34</v>
      </c>
      <c r="AK13" s="23" t="s">
        <v>29</v>
      </c>
      <c r="AN13" s="26" t="s">
        <v>35</v>
      </c>
      <c r="AR13" s="16"/>
      <c r="BE13" s="229"/>
      <c r="BS13" s="13" t="s">
        <v>6</v>
      </c>
    </row>
    <row r="14" spans="1:74" ht="13.2" x14ac:dyDescent="0.2">
      <c r="B14" s="16"/>
      <c r="E14" s="234" t="s">
        <v>35</v>
      </c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" t="s">
        <v>32</v>
      </c>
      <c r="AN14" s="26" t="s">
        <v>35</v>
      </c>
      <c r="AR14" s="16"/>
      <c r="BE14" s="229"/>
      <c r="BS14" s="13" t="s">
        <v>6</v>
      </c>
    </row>
    <row r="15" spans="1:74" ht="6.9" customHeight="1" x14ac:dyDescent="0.2">
      <c r="B15" s="16"/>
      <c r="AR15" s="16"/>
      <c r="BE15" s="229"/>
      <c r="BS15" s="13" t="s">
        <v>4</v>
      </c>
    </row>
    <row r="16" spans="1:74" ht="12" customHeight="1" x14ac:dyDescent="0.2">
      <c r="B16" s="16"/>
      <c r="D16" s="23" t="s">
        <v>36</v>
      </c>
      <c r="AK16" s="23" t="s">
        <v>29</v>
      </c>
      <c r="AN16" s="21" t="s">
        <v>37</v>
      </c>
      <c r="AR16" s="16"/>
      <c r="BE16" s="229"/>
      <c r="BS16" s="13" t="s">
        <v>4</v>
      </c>
    </row>
    <row r="17" spans="2:71" ht="18.45" customHeight="1" x14ac:dyDescent="0.2">
      <c r="B17" s="16"/>
      <c r="E17" s="21" t="s">
        <v>38</v>
      </c>
      <c r="AK17" s="23" t="s">
        <v>32</v>
      </c>
      <c r="AN17" s="21" t="s">
        <v>33</v>
      </c>
      <c r="AR17" s="16"/>
      <c r="BE17" s="229"/>
      <c r="BS17" s="13" t="s">
        <v>39</v>
      </c>
    </row>
    <row r="18" spans="2:71" ht="6.9" customHeight="1" x14ac:dyDescent="0.2">
      <c r="B18" s="16"/>
      <c r="AR18" s="16"/>
      <c r="BE18" s="229"/>
      <c r="BS18" s="13" t="s">
        <v>6</v>
      </c>
    </row>
    <row r="19" spans="2:71" ht="12" customHeight="1" x14ac:dyDescent="0.2">
      <c r="B19" s="16"/>
      <c r="D19" s="23" t="s">
        <v>40</v>
      </c>
      <c r="AK19" s="23" t="s">
        <v>29</v>
      </c>
      <c r="AN19" s="21" t="s">
        <v>33</v>
      </c>
      <c r="AR19" s="16"/>
      <c r="BE19" s="229"/>
      <c r="BS19" s="13" t="s">
        <v>6</v>
      </c>
    </row>
    <row r="20" spans="2:71" ht="18.45" customHeight="1" x14ac:dyDescent="0.2">
      <c r="B20" s="16"/>
      <c r="E20" s="21" t="s">
        <v>41</v>
      </c>
      <c r="AK20" s="23" t="s">
        <v>32</v>
      </c>
      <c r="AN20" s="21" t="s">
        <v>33</v>
      </c>
      <c r="AR20" s="16"/>
      <c r="BE20" s="229"/>
      <c r="BS20" s="13" t="s">
        <v>4</v>
      </c>
    </row>
    <row r="21" spans="2:71" ht="6.9" customHeight="1" x14ac:dyDescent="0.2">
      <c r="B21" s="16"/>
      <c r="AR21" s="16"/>
      <c r="BE21" s="229"/>
    </row>
    <row r="22" spans="2:71" ht="12" customHeight="1" x14ac:dyDescent="0.2">
      <c r="B22" s="16"/>
      <c r="D22" s="23" t="s">
        <v>42</v>
      </c>
      <c r="AR22" s="16"/>
      <c r="BE22" s="229"/>
    </row>
    <row r="23" spans="2:71" ht="47.25" customHeight="1" x14ac:dyDescent="0.2">
      <c r="B23" s="16"/>
      <c r="E23" s="236" t="s">
        <v>43</v>
      </c>
      <c r="F23" s="236"/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6"/>
      <c r="S23" s="236"/>
      <c r="T23" s="236"/>
      <c r="U23" s="236"/>
      <c r="V23" s="236"/>
      <c r="W23" s="236"/>
      <c r="X23" s="236"/>
      <c r="Y23" s="236"/>
      <c r="Z23" s="236"/>
      <c r="AA23" s="236"/>
      <c r="AB23" s="236"/>
      <c r="AC23" s="236"/>
      <c r="AD23" s="236"/>
      <c r="AE23" s="236"/>
      <c r="AF23" s="236"/>
      <c r="AG23" s="236"/>
      <c r="AH23" s="236"/>
      <c r="AI23" s="236"/>
      <c r="AJ23" s="236"/>
      <c r="AK23" s="236"/>
      <c r="AL23" s="236"/>
      <c r="AM23" s="236"/>
      <c r="AN23" s="236"/>
      <c r="AR23" s="16"/>
      <c r="BE23" s="229"/>
    </row>
    <row r="24" spans="2:71" ht="6.9" customHeight="1" x14ac:dyDescent="0.2">
      <c r="B24" s="16"/>
      <c r="AR24" s="16"/>
      <c r="BE24" s="229"/>
    </row>
    <row r="25" spans="2:71" ht="6.9" customHeight="1" x14ac:dyDescent="0.2">
      <c r="B25" s="1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6"/>
      <c r="BE25" s="229"/>
    </row>
    <row r="26" spans="2:71" s="1" customFormat="1" ht="25.95" customHeight="1" x14ac:dyDescent="0.2">
      <c r="B26" s="29"/>
      <c r="D26" s="30" t="s">
        <v>44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237">
        <f>ROUND(AG54,2)</f>
        <v>0</v>
      </c>
      <c r="AL26" s="238"/>
      <c r="AM26" s="238"/>
      <c r="AN26" s="238"/>
      <c r="AO26" s="238"/>
      <c r="AR26" s="29"/>
      <c r="BE26" s="229"/>
    </row>
    <row r="27" spans="2:71" s="1" customFormat="1" ht="6.9" customHeight="1" x14ac:dyDescent="0.2">
      <c r="B27" s="29"/>
      <c r="AR27" s="29"/>
      <c r="BE27" s="229"/>
    </row>
    <row r="28" spans="2:71" s="1" customFormat="1" ht="13.2" x14ac:dyDescent="0.2">
      <c r="B28" s="29"/>
      <c r="L28" s="239" t="s">
        <v>45</v>
      </c>
      <c r="M28" s="239"/>
      <c r="N28" s="239"/>
      <c r="O28" s="239"/>
      <c r="P28" s="239"/>
      <c r="W28" s="239" t="s">
        <v>46</v>
      </c>
      <c r="X28" s="239"/>
      <c r="Y28" s="239"/>
      <c r="Z28" s="239"/>
      <c r="AA28" s="239"/>
      <c r="AB28" s="239"/>
      <c r="AC28" s="239"/>
      <c r="AD28" s="239"/>
      <c r="AE28" s="239"/>
      <c r="AK28" s="239" t="s">
        <v>47</v>
      </c>
      <c r="AL28" s="239"/>
      <c r="AM28" s="239"/>
      <c r="AN28" s="239"/>
      <c r="AO28" s="239"/>
      <c r="AR28" s="29"/>
      <c r="BE28" s="229"/>
    </row>
    <row r="29" spans="2:71" s="2" customFormat="1" ht="14.4" customHeight="1" x14ac:dyDescent="0.2">
      <c r="B29" s="33"/>
      <c r="D29" s="23" t="s">
        <v>48</v>
      </c>
      <c r="F29" s="23" t="s">
        <v>49</v>
      </c>
      <c r="L29" s="242">
        <v>0.21</v>
      </c>
      <c r="M29" s="241"/>
      <c r="N29" s="241"/>
      <c r="O29" s="241"/>
      <c r="P29" s="241"/>
      <c r="W29" s="240">
        <f>ROUND(AZ54, 2)</f>
        <v>0</v>
      </c>
      <c r="X29" s="241"/>
      <c r="Y29" s="241"/>
      <c r="Z29" s="241"/>
      <c r="AA29" s="241"/>
      <c r="AB29" s="241"/>
      <c r="AC29" s="241"/>
      <c r="AD29" s="241"/>
      <c r="AE29" s="241"/>
      <c r="AK29" s="240">
        <f>ROUND(AV54, 2)</f>
        <v>0</v>
      </c>
      <c r="AL29" s="241"/>
      <c r="AM29" s="241"/>
      <c r="AN29" s="241"/>
      <c r="AO29" s="241"/>
      <c r="AR29" s="33"/>
      <c r="BE29" s="230"/>
    </row>
    <row r="30" spans="2:71" s="2" customFormat="1" ht="14.4" customHeight="1" x14ac:dyDescent="0.2">
      <c r="B30" s="33"/>
      <c r="F30" s="23" t="s">
        <v>50</v>
      </c>
      <c r="L30" s="242">
        <v>0.12</v>
      </c>
      <c r="M30" s="241"/>
      <c r="N30" s="241"/>
      <c r="O30" s="241"/>
      <c r="P30" s="241"/>
      <c r="W30" s="240">
        <f>ROUND(BA54, 2)</f>
        <v>0</v>
      </c>
      <c r="X30" s="241"/>
      <c r="Y30" s="241"/>
      <c r="Z30" s="241"/>
      <c r="AA30" s="241"/>
      <c r="AB30" s="241"/>
      <c r="AC30" s="241"/>
      <c r="AD30" s="241"/>
      <c r="AE30" s="241"/>
      <c r="AK30" s="240">
        <f>ROUND(AW54, 2)</f>
        <v>0</v>
      </c>
      <c r="AL30" s="241"/>
      <c r="AM30" s="241"/>
      <c r="AN30" s="241"/>
      <c r="AO30" s="241"/>
      <c r="AR30" s="33"/>
      <c r="BE30" s="230"/>
    </row>
    <row r="31" spans="2:71" s="2" customFormat="1" ht="14.4" hidden="1" customHeight="1" x14ac:dyDescent="0.2">
      <c r="B31" s="33"/>
      <c r="F31" s="23" t="s">
        <v>51</v>
      </c>
      <c r="L31" s="242">
        <v>0.21</v>
      </c>
      <c r="M31" s="241"/>
      <c r="N31" s="241"/>
      <c r="O31" s="241"/>
      <c r="P31" s="241"/>
      <c r="W31" s="240">
        <f>ROUND(BB54, 2)</f>
        <v>0</v>
      </c>
      <c r="X31" s="241"/>
      <c r="Y31" s="241"/>
      <c r="Z31" s="241"/>
      <c r="AA31" s="241"/>
      <c r="AB31" s="241"/>
      <c r="AC31" s="241"/>
      <c r="AD31" s="241"/>
      <c r="AE31" s="241"/>
      <c r="AK31" s="240">
        <v>0</v>
      </c>
      <c r="AL31" s="241"/>
      <c r="AM31" s="241"/>
      <c r="AN31" s="241"/>
      <c r="AO31" s="241"/>
      <c r="AR31" s="33"/>
      <c r="BE31" s="230"/>
    </row>
    <row r="32" spans="2:71" s="2" customFormat="1" ht="14.4" hidden="1" customHeight="1" x14ac:dyDescent="0.2">
      <c r="B32" s="33"/>
      <c r="F32" s="23" t="s">
        <v>52</v>
      </c>
      <c r="L32" s="242">
        <v>0.12</v>
      </c>
      <c r="M32" s="241"/>
      <c r="N32" s="241"/>
      <c r="O32" s="241"/>
      <c r="P32" s="241"/>
      <c r="W32" s="240">
        <f>ROUND(BC54, 2)</f>
        <v>0</v>
      </c>
      <c r="X32" s="241"/>
      <c r="Y32" s="241"/>
      <c r="Z32" s="241"/>
      <c r="AA32" s="241"/>
      <c r="AB32" s="241"/>
      <c r="AC32" s="241"/>
      <c r="AD32" s="241"/>
      <c r="AE32" s="241"/>
      <c r="AK32" s="240">
        <v>0</v>
      </c>
      <c r="AL32" s="241"/>
      <c r="AM32" s="241"/>
      <c r="AN32" s="241"/>
      <c r="AO32" s="241"/>
      <c r="AR32" s="33"/>
      <c r="BE32" s="230"/>
    </row>
    <row r="33" spans="2:44" s="2" customFormat="1" ht="14.4" hidden="1" customHeight="1" x14ac:dyDescent="0.2">
      <c r="B33" s="33"/>
      <c r="F33" s="23" t="s">
        <v>53</v>
      </c>
      <c r="L33" s="242">
        <v>0</v>
      </c>
      <c r="M33" s="241"/>
      <c r="N33" s="241"/>
      <c r="O33" s="241"/>
      <c r="P33" s="241"/>
      <c r="W33" s="240">
        <f>ROUND(BD54, 2)</f>
        <v>0</v>
      </c>
      <c r="X33" s="241"/>
      <c r="Y33" s="241"/>
      <c r="Z33" s="241"/>
      <c r="AA33" s="241"/>
      <c r="AB33" s="241"/>
      <c r="AC33" s="241"/>
      <c r="AD33" s="241"/>
      <c r="AE33" s="241"/>
      <c r="AK33" s="240">
        <v>0</v>
      </c>
      <c r="AL33" s="241"/>
      <c r="AM33" s="241"/>
      <c r="AN33" s="241"/>
      <c r="AO33" s="241"/>
      <c r="AR33" s="33"/>
    </row>
    <row r="34" spans="2:44" s="1" customFormat="1" ht="6.9" customHeight="1" x14ac:dyDescent="0.2">
      <c r="B34" s="29"/>
      <c r="AR34" s="29"/>
    </row>
    <row r="35" spans="2:44" s="1" customFormat="1" ht="25.95" customHeight="1" x14ac:dyDescent="0.2">
      <c r="B35" s="29"/>
      <c r="C35" s="34"/>
      <c r="D35" s="35" t="s">
        <v>54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55</v>
      </c>
      <c r="U35" s="36"/>
      <c r="V35" s="36"/>
      <c r="W35" s="36"/>
      <c r="X35" s="243" t="s">
        <v>56</v>
      </c>
      <c r="Y35" s="244"/>
      <c r="Z35" s="244"/>
      <c r="AA35" s="244"/>
      <c r="AB35" s="244"/>
      <c r="AC35" s="36"/>
      <c r="AD35" s="36"/>
      <c r="AE35" s="36"/>
      <c r="AF35" s="36"/>
      <c r="AG35" s="36"/>
      <c r="AH35" s="36"/>
      <c r="AI35" s="36"/>
      <c r="AJ35" s="36"/>
      <c r="AK35" s="245">
        <f>SUM(AK26:AK33)</f>
        <v>0</v>
      </c>
      <c r="AL35" s="244"/>
      <c r="AM35" s="244"/>
      <c r="AN35" s="244"/>
      <c r="AO35" s="246"/>
      <c r="AP35" s="34"/>
      <c r="AQ35" s="34"/>
      <c r="AR35" s="29"/>
    </row>
    <row r="36" spans="2:44" s="1" customFormat="1" ht="6.9" customHeight="1" x14ac:dyDescent="0.2">
      <c r="B36" s="29"/>
      <c r="AR36" s="29"/>
    </row>
    <row r="37" spans="2:44" s="1" customFormat="1" ht="6.9" customHeight="1" x14ac:dyDescent="0.2"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29"/>
    </row>
    <row r="41" spans="2:44" s="1" customFormat="1" ht="6.9" customHeight="1" x14ac:dyDescent="0.2">
      <c r="B41" s="40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29"/>
    </row>
    <row r="42" spans="2:44" s="1" customFormat="1" ht="24.9" customHeight="1" x14ac:dyDescent="0.2">
      <c r="B42" s="29"/>
      <c r="C42" s="17" t="s">
        <v>57</v>
      </c>
      <c r="AR42" s="29"/>
    </row>
    <row r="43" spans="2:44" s="1" customFormat="1" ht="6.9" customHeight="1" x14ac:dyDescent="0.2">
      <c r="B43" s="29"/>
      <c r="AR43" s="29"/>
    </row>
    <row r="44" spans="2:44" s="3" customFormat="1" ht="12" customHeight="1" x14ac:dyDescent="0.2">
      <c r="B44" s="42"/>
      <c r="C44" s="23" t="s">
        <v>13</v>
      </c>
      <c r="L44" s="3" t="str">
        <f>K5</f>
        <v>129-2</v>
      </c>
      <c r="AR44" s="42"/>
    </row>
    <row r="45" spans="2:44" s="4" customFormat="1" ht="36.9" customHeight="1" x14ac:dyDescent="0.2">
      <c r="B45" s="43"/>
      <c r="C45" s="44" t="s">
        <v>16</v>
      </c>
      <c r="L45" s="247" t="str">
        <f>K6</f>
        <v>Rekonstrukce pobočky knihovny Petra Bezruče - Opava Kateřinky</v>
      </c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/>
      <c r="AK45" s="248"/>
      <c r="AL45" s="248"/>
      <c r="AM45" s="248"/>
      <c r="AN45" s="248"/>
      <c r="AO45" s="248"/>
      <c r="AR45" s="43"/>
    </row>
    <row r="46" spans="2:44" s="1" customFormat="1" ht="6.9" customHeight="1" x14ac:dyDescent="0.2">
      <c r="B46" s="29"/>
      <c r="AR46" s="29"/>
    </row>
    <row r="47" spans="2:44" s="1" customFormat="1" ht="12" customHeight="1" x14ac:dyDescent="0.2">
      <c r="B47" s="29"/>
      <c r="C47" s="23" t="s">
        <v>22</v>
      </c>
      <c r="L47" s="45" t="str">
        <f>IF(K8="","",K8)</f>
        <v>Šrámkova 4, Opava Kateřinky</v>
      </c>
      <c r="AI47" s="23" t="s">
        <v>24</v>
      </c>
      <c r="AM47" s="249" t="str">
        <f>IF(AN8= "","",AN8)</f>
        <v>22. 5. 2025</v>
      </c>
      <c r="AN47" s="249"/>
      <c r="AR47" s="29"/>
    </row>
    <row r="48" spans="2:44" s="1" customFormat="1" ht="6.9" customHeight="1" x14ac:dyDescent="0.2">
      <c r="B48" s="29"/>
      <c r="AR48" s="29"/>
    </row>
    <row r="49" spans="1:91" s="1" customFormat="1" ht="15.15" customHeight="1" x14ac:dyDescent="0.2">
      <c r="B49" s="29"/>
      <c r="C49" s="23" t="s">
        <v>28</v>
      </c>
      <c r="L49" s="3" t="str">
        <f>IF(E11= "","",E11)</f>
        <v>Statutární město Opava</v>
      </c>
      <c r="AI49" s="23" t="s">
        <v>36</v>
      </c>
      <c r="AM49" s="250" t="str">
        <f>IF(E17="","",E17)</f>
        <v>Matěj Bálek</v>
      </c>
      <c r="AN49" s="251"/>
      <c r="AO49" s="251"/>
      <c r="AP49" s="251"/>
      <c r="AR49" s="29"/>
      <c r="AS49" s="252" t="s">
        <v>58</v>
      </c>
      <c r="AT49" s="253"/>
      <c r="AU49" s="47"/>
      <c r="AV49" s="47"/>
      <c r="AW49" s="47"/>
      <c r="AX49" s="47"/>
      <c r="AY49" s="47"/>
      <c r="AZ49" s="47"/>
      <c r="BA49" s="47"/>
      <c r="BB49" s="47"/>
      <c r="BC49" s="47"/>
      <c r="BD49" s="48"/>
    </row>
    <row r="50" spans="1:91" s="1" customFormat="1" ht="15.15" customHeight="1" x14ac:dyDescent="0.2">
      <c r="B50" s="29"/>
      <c r="C50" s="23" t="s">
        <v>34</v>
      </c>
      <c r="L50" s="3" t="str">
        <f>IF(E14= "Vyplň údaj","",E14)</f>
        <v/>
      </c>
      <c r="AI50" s="23" t="s">
        <v>40</v>
      </c>
      <c r="AM50" s="250" t="str">
        <f>IF(E20="","",E20)</f>
        <v xml:space="preserve"> </v>
      </c>
      <c r="AN50" s="251"/>
      <c r="AO50" s="251"/>
      <c r="AP50" s="251"/>
      <c r="AR50" s="29"/>
      <c r="AS50" s="254"/>
      <c r="AT50" s="255"/>
      <c r="BD50" s="50"/>
    </row>
    <row r="51" spans="1:91" s="1" customFormat="1" ht="10.8" customHeight="1" x14ac:dyDescent="0.2">
      <c r="B51" s="29"/>
      <c r="AR51" s="29"/>
      <c r="AS51" s="254"/>
      <c r="AT51" s="255"/>
      <c r="BD51" s="50"/>
    </row>
    <row r="52" spans="1:91" s="1" customFormat="1" ht="29.25" customHeight="1" x14ac:dyDescent="0.2">
      <c r="B52" s="29"/>
      <c r="C52" s="256" t="s">
        <v>59</v>
      </c>
      <c r="D52" s="257"/>
      <c r="E52" s="257"/>
      <c r="F52" s="257"/>
      <c r="G52" s="257"/>
      <c r="H52" s="51"/>
      <c r="I52" s="258" t="s">
        <v>60</v>
      </c>
      <c r="J52" s="257"/>
      <c r="K52" s="257"/>
      <c r="L52" s="257"/>
      <c r="M52" s="257"/>
      <c r="N52" s="257"/>
      <c r="O52" s="257"/>
      <c r="P52" s="257"/>
      <c r="Q52" s="257"/>
      <c r="R52" s="257"/>
      <c r="S52" s="257"/>
      <c r="T52" s="257"/>
      <c r="U52" s="257"/>
      <c r="V52" s="257"/>
      <c r="W52" s="257"/>
      <c r="X52" s="257"/>
      <c r="Y52" s="257"/>
      <c r="Z52" s="257"/>
      <c r="AA52" s="257"/>
      <c r="AB52" s="257"/>
      <c r="AC52" s="257"/>
      <c r="AD52" s="257"/>
      <c r="AE52" s="257"/>
      <c r="AF52" s="257"/>
      <c r="AG52" s="259" t="s">
        <v>61</v>
      </c>
      <c r="AH52" s="257"/>
      <c r="AI52" s="257"/>
      <c r="AJ52" s="257"/>
      <c r="AK52" s="257"/>
      <c r="AL52" s="257"/>
      <c r="AM52" s="257"/>
      <c r="AN52" s="258" t="s">
        <v>62</v>
      </c>
      <c r="AO52" s="257"/>
      <c r="AP52" s="257"/>
      <c r="AQ52" s="52" t="s">
        <v>63</v>
      </c>
      <c r="AR52" s="29"/>
      <c r="AS52" s="53" t="s">
        <v>64</v>
      </c>
      <c r="AT52" s="54" t="s">
        <v>65</v>
      </c>
      <c r="AU52" s="54" t="s">
        <v>66</v>
      </c>
      <c r="AV52" s="54" t="s">
        <v>67</v>
      </c>
      <c r="AW52" s="54" t="s">
        <v>68</v>
      </c>
      <c r="AX52" s="54" t="s">
        <v>69</v>
      </c>
      <c r="AY52" s="54" t="s">
        <v>70</v>
      </c>
      <c r="AZ52" s="54" t="s">
        <v>71</v>
      </c>
      <c r="BA52" s="54" t="s">
        <v>72</v>
      </c>
      <c r="BB52" s="54" t="s">
        <v>73</v>
      </c>
      <c r="BC52" s="54" t="s">
        <v>74</v>
      </c>
      <c r="BD52" s="55" t="s">
        <v>75</v>
      </c>
    </row>
    <row r="53" spans="1:91" s="1" customFormat="1" ht="10.8" customHeight="1" x14ac:dyDescent="0.2">
      <c r="B53" s="29"/>
      <c r="AR53" s="29"/>
      <c r="AS53" s="56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8"/>
    </row>
    <row r="54" spans="1:91" s="5" customFormat="1" ht="32.4" customHeight="1" x14ac:dyDescent="0.2">
      <c r="B54" s="57"/>
      <c r="C54" s="58" t="s">
        <v>76</v>
      </c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267">
        <f>ROUND(AG55,2)</f>
        <v>0</v>
      </c>
      <c r="AH54" s="267"/>
      <c r="AI54" s="267"/>
      <c r="AJ54" s="267"/>
      <c r="AK54" s="267"/>
      <c r="AL54" s="267"/>
      <c r="AM54" s="267"/>
      <c r="AN54" s="268">
        <f>SUM(AG54,AT54)</f>
        <v>0</v>
      </c>
      <c r="AO54" s="268"/>
      <c r="AP54" s="268"/>
      <c r="AQ54" s="61" t="s">
        <v>33</v>
      </c>
      <c r="AR54" s="57"/>
      <c r="AS54" s="62">
        <f>ROUND(AS55,2)</f>
        <v>0</v>
      </c>
      <c r="AT54" s="63">
        <f>ROUND(SUM(AV54:AW54),2)</f>
        <v>0</v>
      </c>
      <c r="AU54" s="64">
        <f>ROUND(AU55,5)</f>
        <v>0</v>
      </c>
      <c r="AV54" s="63">
        <f>ROUND(AZ54*L29,2)</f>
        <v>0</v>
      </c>
      <c r="AW54" s="63">
        <f>ROUND(BA54*L30,2)</f>
        <v>0</v>
      </c>
      <c r="AX54" s="63">
        <f>ROUND(BB54*L29,2)</f>
        <v>0</v>
      </c>
      <c r="AY54" s="63">
        <f>ROUND(BC54*L30,2)</f>
        <v>0</v>
      </c>
      <c r="AZ54" s="63">
        <f>ROUND(AZ55,2)</f>
        <v>0</v>
      </c>
      <c r="BA54" s="63">
        <f>ROUND(BA55,2)</f>
        <v>0</v>
      </c>
      <c r="BB54" s="63">
        <f>ROUND(BB55,2)</f>
        <v>0</v>
      </c>
      <c r="BC54" s="63">
        <f>ROUND(BC55,2)</f>
        <v>0</v>
      </c>
      <c r="BD54" s="65">
        <f>ROUND(BD55,2)</f>
        <v>0</v>
      </c>
      <c r="BS54" s="66" t="s">
        <v>77</v>
      </c>
      <c r="BT54" s="66" t="s">
        <v>78</v>
      </c>
      <c r="BU54" s="67" t="s">
        <v>79</v>
      </c>
      <c r="BV54" s="66" t="s">
        <v>80</v>
      </c>
      <c r="BW54" s="66" t="s">
        <v>5</v>
      </c>
      <c r="BX54" s="66" t="s">
        <v>81</v>
      </c>
      <c r="CL54" s="66" t="s">
        <v>19</v>
      </c>
    </row>
    <row r="55" spans="1:91" s="6" customFormat="1" ht="16.5" customHeight="1" x14ac:dyDescent="0.2">
      <c r="B55" s="68"/>
      <c r="C55" s="69"/>
      <c r="D55" s="263" t="s">
        <v>82</v>
      </c>
      <c r="E55" s="263"/>
      <c r="F55" s="263"/>
      <c r="G55" s="263"/>
      <c r="H55" s="263"/>
      <c r="I55" s="70"/>
      <c r="J55" s="263" t="s">
        <v>83</v>
      </c>
      <c r="K55" s="263"/>
      <c r="L55" s="263"/>
      <c r="M55" s="263"/>
      <c r="N55" s="263"/>
      <c r="O55" s="263"/>
      <c r="P55" s="263"/>
      <c r="Q55" s="263"/>
      <c r="R55" s="263"/>
      <c r="S55" s="263"/>
      <c r="T55" s="263"/>
      <c r="U55" s="263"/>
      <c r="V55" s="263"/>
      <c r="W55" s="263"/>
      <c r="X55" s="263"/>
      <c r="Y55" s="263"/>
      <c r="Z55" s="263"/>
      <c r="AA55" s="263"/>
      <c r="AB55" s="263"/>
      <c r="AC55" s="263"/>
      <c r="AD55" s="263"/>
      <c r="AE55" s="263"/>
      <c r="AF55" s="263"/>
      <c r="AG55" s="262">
        <f>ROUND(SUM(AG56:AG57),2)</f>
        <v>0</v>
      </c>
      <c r="AH55" s="261"/>
      <c r="AI55" s="261"/>
      <c r="AJ55" s="261"/>
      <c r="AK55" s="261"/>
      <c r="AL55" s="261"/>
      <c r="AM55" s="261"/>
      <c r="AN55" s="260">
        <f>SUM(AG55,AT55)</f>
        <v>0</v>
      </c>
      <c r="AO55" s="261"/>
      <c r="AP55" s="261"/>
      <c r="AQ55" s="71" t="s">
        <v>84</v>
      </c>
      <c r="AR55" s="68"/>
      <c r="AS55" s="72">
        <f>ROUND(SUM(AS56:AS57),2)</f>
        <v>0</v>
      </c>
      <c r="AT55" s="73">
        <f>ROUND(SUM(AV55:AW55),2)</f>
        <v>0</v>
      </c>
      <c r="AU55" s="74">
        <f>ROUND(SUM(AU56:AU57),5)</f>
        <v>0</v>
      </c>
      <c r="AV55" s="73">
        <f>ROUND(AZ55*L29,2)</f>
        <v>0</v>
      </c>
      <c r="AW55" s="73">
        <f>ROUND(BA55*L30,2)</f>
        <v>0</v>
      </c>
      <c r="AX55" s="73">
        <f>ROUND(BB55*L29,2)</f>
        <v>0</v>
      </c>
      <c r="AY55" s="73">
        <f>ROUND(BC55*L30,2)</f>
        <v>0</v>
      </c>
      <c r="AZ55" s="73">
        <f>ROUND(SUM(AZ56:AZ57),2)</f>
        <v>0</v>
      </c>
      <c r="BA55" s="73">
        <f>ROUND(SUM(BA56:BA57),2)</f>
        <v>0</v>
      </c>
      <c r="BB55" s="73">
        <f>ROUND(SUM(BB56:BB57),2)</f>
        <v>0</v>
      </c>
      <c r="BC55" s="73">
        <f>ROUND(SUM(BC56:BC57),2)</f>
        <v>0</v>
      </c>
      <c r="BD55" s="75">
        <f>ROUND(SUM(BD56:BD57),2)</f>
        <v>0</v>
      </c>
      <c r="BS55" s="76" t="s">
        <v>77</v>
      </c>
      <c r="BT55" s="76" t="s">
        <v>21</v>
      </c>
      <c r="BU55" s="76" t="s">
        <v>79</v>
      </c>
      <c r="BV55" s="76" t="s">
        <v>80</v>
      </c>
      <c r="BW55" s="76" t="s">
        <v>85</v>
      </c>
      <c r="BX55" s="76" t="s">
        <v>5</v>
      </c>
      <c r="CL55" s="76" t="s">
        <v>33</v>
      </c>
      <c r="CM55" s="76" t="s">
        <v>86</v>
      </c>
    </row>
    <row r="56" spans="1:91" s="3" customFormat="1" ht="16.5" customHeight="1" x14ac:dyDescent="0.2">
      <c r="A56" s="77" t="s">
        <v>87</v>
      </c>
      <c r="B56" s="42"/>
      <c r="C56" s="78"/>
      <c r="D56" s="78"/>
      <c r="E56" s="266" t="s">
        <v>88</v>
      </c>
      <c r="F56" s="266"/>
      <c r="G56" s="266"/>
      <c r="H56" s="266"/>
      <c r="I56" s="266"/>
      <c r="J56" s="78"/>
      <c r="K56" s="266" t="s">
        <v>89</v>
      </c>
      <c r="L56" s="266"/>
      <c r="M56" s="266"/>
      <c r="N56" s="266"/>
      <c r="O56" s="266"/>
      <c r="P56" s="266"/>
      <c r="Q56" s="266"/>
      <c r="R56" s="266"/>
      <c r="S56" s="266"/>
      <c r="T56" s="266"/>
      <c r="U56" s="266"/>
      <c r="V56" s="266"/>
      <c r="W56" s="266"/>
      <c r="X56" s="266"/>
      <c r="Y56" s="266"/>
      <c r="Z56" s="266"/>
      <c r="AA56" s="266"/>
      <c r="AB56" s="266"/>
      <c r="AC56" s="266"/>
      <c r="AD56" s="266"/>
      <c r="AE56" s="266"/>
      <c r="AF56" s="266"/>
      <c r="AG56" s="264">
        <f>'02.1 - Interiér a vybavení'!J32</f>
        <v>0</v>
      </c>
      <c r="AH56" s="265"/>
      <c r="AI56" s="265"/>
      <c r="AJ56" s="265"/>
      <c r="AK56" s="265"/>
      <c r="AL56" s="265"/>
      <c r="AM56" s="265"/>
      <c r="AN56" s="264">
        <f>SUM(AG56,AT56)</f>
        <v>0</v>
      </c>
      <c r="AO56" s="265"/>
      <c r="AP56" s="265"/>
      <c r="AQ56" s="79" t="s">
        <v>90</v>
      </c>
      <c r="AR56" s="42"/>
      <c r="AS56" s="80">
        <v>0</v>
      </c>
      <c r="AT56" s="81">
        <f>ROUND(SUM(AV56:AW56),2)</f>
        <v>0</v>
      </c>
      <c r="AU56" s="82">
        <f>'02.1 - Interiér a vybavení'!P94</f>
        <v>0</v>
      </c>
      <c r="AV56" s="81">
        <f>'02.1 - Interiér a vybavení'!J35</f>
        <v>0</v>
      </c>
      <c r="AW56" s="81">
        <f>'02.1 - Interiér a vybavení'!J36</f>
        <v>0</v>
      </c>
      <c r="AX56" s="81">
        <f>'02.1 - Interiér a vybavení'!J37</f>
        <v>0</v>
      </c>
      <c r="AY56" s="81">
        <f>'02.1 - Interiér a vybavení'!J38</f>
        <v>0</v>
      </c>
      <c r="AZ56" s="81">
        <f>'02.1 - Interiér a vybavení'!F35</f>
        <v>0</v>
      </c>
      <c r="BA56" s="81">
        <f>'02.1 - Interiér a vybavení'!F36</f>
        <v>0</v>
      </c>
      <c r="BB56" s="81">
        <f>'02.1 - Interiér a vybavení'!F37</f>
        <v>0</v>
      </c>
      <c r="BC56" s="81">
        <f>'02.1 - Interiér a vybavení'!F38</f>
        <v>0</v>
      </c>
      <c r="BD56" s="83">
        <f>'02.1 - Interiér a vybavení'!F39</f>
        <v>0</v>
      </c>
      <c r="BT56" s="21" t="s">
        <v>86</v>
      </c>
      <c r="BV56" s="21" t="s">
        <v>80</v>
      </c>
      <c r="BW56" s="21" t="s">
        <v>91</v>
      </c>
      <c r="BX56" s="21" t="s">
        <v>85</v>
      </c>
      <c r="CL56" s="21" t="s">
        <v>33</v>
      </c>
    </row>
    <row r="57" spans="1:91" s="3" customFormat="1" ht="16.5" customHeight="1" x14ac:dyDescent="0.2">
      <c r="A57" s="77" t="s">
        <v>87</v>
      </c>
      <c r="B57" s="42"/>
      <c r="C57" s="78"/>
      <c r="D57" s="78"/>
      <c r="E57" s="266" t="s">
        <v>92</v>
      </c>
      <c r="F57" s="266"/>
      <c r="G57" s="266"/>
      <c r="H57" s="266"/>
      <c r="I57" s="266"/>
      <c r="J57" s="78"/>
      <c r="K57" s="266" t="s">
        <v>93</v>
      </c>
      <c r="L57" s="266"/>
      <c r="M57" s="266"/>
      <c r="N57" s="266"/>
      <c r="O57" s="266"/>
      <c r="P57" s="266"/>
      <c r="Q57" s="266"/>
      <c r="R57" s="266"/>
      <c r="S57" s="266"/>
      <c r="T57" s="266"/>
      <c r="U57" s="266"/>
      <c r="V57" s="266"/>
      <c r="W57" s="266"/>
      <c r="X57" s="266"/>
      <c r="Y57" s="266"/>
      <c r="Z57" s="266"/>
      <c r="AA57" s="266"/>
      <c r="AB57" s="266"/>
      <c r="AC57" s="266"/>
      <c r="AD57" s="266"/>
      <c r="AE57" s="266"/>
      <c r="AF57" s="266"/>
      <c r="AG57" s="264">
        <f>'02.2 - Místnost č.108 záz...'!J32</f>
        <v>0</v>
      </c>
      <c r="AH57" s="265"/>
      <c r="AI57" s="265"/>
      <c r="AJ57" s="265"/>
      <c r="AK57" s="265"/>
      <c r="AL57" s="265"/>
      <c r="AM57" s="265"/>
      <c r="AN57" s="264">
        <f>SUM(AG57,AT57)</f>
        <v>0</v>
      </c>
      <c r="AO57" s="265"/>
      <c r="AP57" s="265"/>
      <c r="AQ57" s="79" t="s">
        <v>90</v>
      </c>
      <c r="AR57" s="42"/>
      <c r="AS57" s="84">
        <v>0</v>
      </c>
      <c r="AT57" s="85">
        <f>ROUND(SUM(AV57:AW57),2)</f>
        <v>0</v>
      </c>
      <c r="AU57" s="86">
        <f>'02.2 - Místnost č.108 záz...'!P85</f>
        <v>0</v>
      </c>
      <c r="AV57" s="85">
        <f>'02.2 - Místnost č.108 záz...'!J35</f>
        <v>0</v>
      </c>
      <c r="AW57" s="85">
        <f>'02.2 - Místnost č.108 záz...'!J36</f>
        <v>0</v>
      </c>
      <c r="AX57" s="85">
        <f>'02.2 - Místnost č.108 záz...'!J37</f>
        <v>0</v>
      </c>
      <c r="AY57" s="85">
        <f>'02.2 - Místnost č.108 záz...'!J38</f>
        <v>0</v>
      </c>
      <c r="AZ57" s="85">
        <f>'02.2 - Místnost č.108 záz...'!F35</f>
        <v>0</v>
      </c>
      <c r="BA57" s="85">
        <f>'02.2 - Místnost č.108 záz...'!F36</f>
        <v>0</v>
      </c>
      <c r="BB57" s="85">
        <f>'02.2 - Místnost č.108 záz...'!F37</f>
        <v>0</v>
      </c>
      <c r="BC57" s="85">
        <f>'02.2 - Místnost č.108 záz...'!F38</f>
        <v>0</v>
      </c>
      <c r="BD57" s="87">
        <f>'02.2 - Místnost č.108 záz...'!F39</f>
        <v>0</v>
      </c>
      <c r="BT57" s="21" t="s">
        <v>86</v>
      </c>
      <c r="BV57" s="21" t="s">
        <v>80</v>
      </c>
      <c r="BW57" s="21" t="s">
        <v>94</v>
      </c>
      <c r="BX57" s="21" t="s">
        <v>85</v>
      </c>
      <c r="CL57" s="21" t="s">
        <v>33</v>
      </c>
    </row>
    <row r="58" spans="1:91" s="1" customFormat="1" ht="30" customHeight="1" x14ac:dyDescent="0.2">
      <c r="B58" s="29"/>
      <c r="AR58" s="29"/>
    </row>
    <row r="59" spans="1:91" s="1" customFormat="1" ht="6.9" customHeight="1" x14ac:dyDescent="0.2">
      <c r="B59" s="38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29"/>
    </row>
  </sheetData>
  <sheetProtection algorithmName="SHA-512" hashValue="hVpSauFnj/BIuPqbrNUMP+tUOpnJR3/ZKpyONlGaOJynjsZ7RAxsnlaq6F5f3i2AsY/DqNJk9bNsbaE2VeeWPA==" saltValue="GCF4ZJmZaDvSzsStwBewN0EF1qC1/cS9CnkGCgetJiMyEIQ2COIRTWMJgDL/A/ZGeNWyI9jx0wL6gjDL5hvtAw==" spinCount="100000" sheet="1" objects="1" scenarios="1" formatColumns="0" formatRows="0"/>
  <mergeCells count="50">
    <mergeCell ref="AR2:BE2"/>
    <mergeCell ref="AN56:AP56"/>
    <mergeCell ref="AG56:AM56"/>
    <mergeCell ref="E56:I56"/>
    <mergeCell ref="K56:AF56"/>
    <mergeCell ref="AN57:AP57"/>
    <mergeCell ref="AG57:AM57"/>
    <mergeCell ref="E57:I57"/>
    <mergeCell ref="K57:AF57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6" location="'02.1 - Interiér a vybavení'!C2" display="/" xr:uid="{00000000-0004-0000-0000-000000000000}"/>
    <hyperlink ref="A57" location="'02.2 - Místnost č.108 záz...'!C2" display="/" xr:uid="{00000000-0004-0000-0000-000001000000}"/>
  </hyperlinks>
  <pageMargins left="0.39374999999999999" right="0.39374999999999999" top="0.39374999999999999" bottom="0.39374999999999999" header="0" footer="0"/>
  <pageSetup paperSize="9" scale="98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87"/>
  <sheetViews>
    <sheetView showGridLines="0" workbookViewId="0"/>
  </sheetViews>
  <sheetFormatPr defaultRowHeight="14.4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3" t="s">
        <v>91</v>
      </c>
    </row>
    <row r="3" spans="2:46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86</v>
      </c>
    </row>
    <row r="4" spans="2:46" ht="24.9" customHeight="1" x14ac:dyDescent="0.2">
      <c r="B4" s="16"/>
      <c r="D4" s="17" t="s">
        <v>95</v>
      </c>
      <c r="L4" s="16"/>
      <c r="M4" s="88" t="s">
        <v>10</v>
      </c>
      <c r="AT4" s="13" t="s">
        <v>4</v>
      </c>
    </row>
    <row r="5" spans="2:46" ht="6.9" customHeight="1" x14ac:dyDescent="0.2">
      <c r="B5" s="16"/>
      <c r="L5" s="16"/>
    </row>
    <row r="6" spans="2:46" ht="12" customHeight="1" x14ac:dyDescent="0.2">
      <c r="B6" s="16"/>
      <c r="D6" s="23" t="s">
        <v>16</v>
      </c>
      <c r="L6" s="16"/>
    </row>
    <row r="7" spans="2:46" ht="16.5" customHeight="1" x14ac:dyDescent="0.2">
      <c r="B7" s="16"/>
      <c r="E7" s="269" t="str">
        <f>'Rekapitulace stavby'!K6</f>
        <v>Rekonstrukce pobočky knihovny Petra Bezruče - Opava Kateřinky</v>
      </c>
      <c r="F7" s="270"/>
      <c r="G7" s="270"/>
      <c r="H7" s="270"/>
      <c r="L7" s="16"/>
    </row>
    <row r="8" spans="2:46" ht="12" customHeight="1" x14ac:dyDescent="0.2">
      <c r="B8" s="16"/>
      <c r="D8" s="23" t="s">
        <v>96</v>
      </c>
      <c r="L8" s="16"/>
    </row>
    <row r="9" spans="2:46" s="1" customFormat="1" ht="16.5" customHeight="1" x14ac:dyDescent="0.2">
      <c r="B9" s="29"/>
      <c r="E9" s="269" t="s">
        <v>97</v>
      </c>
      <c r="F9" s="271"/>
      <c r="G9" s="271"/>
      <c r="H9" s="271"/>
      <c r="L9" s="29"/>
    </row>
    <row r="10" spans="2:46" s="1" customFormat="1" ht="12" customHeight="1" x14ac:dyDescent="0.2">
      <c r="B10" s="29"/>
      <c r="D10" s="23" t="s">
        <v>98</v>
      </c>
      <c r="L10" s="29"/>
    </row>
    <row r="11" spans="2:46" s="1" customFormat="1" ht="16.5" customHeight="1" x14ac:dyDescent="0.2">
      <c r="B11" s="29"/>
      <c r="E11" s="247" t="s">
        <v>99</v>
      </c>
      <c r="F11" s="271"/>
      <c r="G11" s="271"/>
      <c r="H11" s="271"/>
      <c r="L11" s="29"/>
    </row>
    <row r="12" spans="2:46" s="1" customFormat="1" ht="10.199999999999999" x14ac:dyDescent="0.2">
      <c r="B12" s="29"/>
      <c r="L12" s="29"/>
    </row>
    <row r="13" spans="2:46" s="1" customFormat="1" ht="12" customHeight="1" x14ac:dyDescent="0.2">
      <c r="B13" s="29"/>
      <c r="D13" s="23" t="s">
        <v>18</v>
      </c>
      <c r="F13" s="21" t="s">
        <v>33</v>
      </c>
      <c r="I13" s="23" t="s">
        <v>20</v>
      </c>
      <c r="J13" s="21" t="s">
        <v>33</v>
      </c>
      <c r="L13" s="29"/>
    </row>
    <row r="14" spans="2:46" s="1" customFormat="1" ht="12" customHeight="1" x14ac:dyDescent="0.2">
      <c r="B14" s="29"/>
      <c r="D14" s="23" t="s">
        <v>22</v>
      </c>
      <c r="F14" s="21" t="s">
        <v>23</v>
      </c>
      <c r="I14" s="23" t="s">
        <v>24</v>
      </c>
      <c r="J14" s="46" t="str">
        <f>'Rekapitulace stavby'!AN8</f>
        <v>22. 5. 2025</v>
      </c>
      <c r="L14" s="29"/>
    </row>
    <row r="15" spans="2:46" s="1" customFormat="1" ht="10.8" customHeight="1" x14ac:dyDescent="0.2">
      <c r="B15" s="29"/>
      <c r="L15" s="29"/>
    </row>
    <row r="16" spans="2:46" s="1" customFormat="1" ht="12" customHeight="1" x14ac:dyDescent="0.2">
      <c r="B16" s="29"/>
      <c r="D16" s="23" t="s">
        <v>28</v>
      </c>
      <c r="I16" s="23" t="s">
        <v>29</v>
      </c>
      <c r="J16" s="21" t="s">
        <v>30</v>
      </c>
      <c r="L16" s="29"/>
    </row>
    <row r="17" spans="2:12" s="1" customFormat="1" ht="18" customHeight="1" x14ac:dyDescent="0.2">
      <c r="B17" s="29"/>
      <c r="E17" s="21" t="s">
        <v>31</v>
      </c>
      <c r="I17" s="23" t="s">
        <v>32</v>
      </c>
      <c r="J17" s="21" t="s">
        <v>33</v>
      </c>
      <c r="L17" s="29"/>
    </row>
    <row r="18" spans="2:12" s="1" customFormat="1" ht="6.9" customHeight="1" x14ac:dyDescent="0.2">
      <c r="B18" s="29"/>
      <c r="L18" s="29"/>
    </row>
    <row r="19" spans="2:12" s="1" customFormat="1" ht="12" customHeight="1" x14ac:dyDescent="0.2">
      <c r="B19" s="29"/>
      <c r="D19" s="23" t="s">
        <v>34</v>
      </c>
      <c r="I19" s="23" t="s">
        <v>29</v>
      </c>
      <c r="J19" s="24" t="str">
        <f>'Rekapitulace stavby'!AN13</f>
        <v>Vyplň údaj</v>
      </c>
      <c r="L19" s="29"/>
    </row>
    <row r="20" spans="2:12" s="1" customFormat="1" ht="18" customHeight="1" x14ac:dyDescent="0.2">
      <c r="B20" s="29"/>
      <c r="E20" s="272" t="str">
        <f>'Rekapitulace stavby'!E14</f>
        <v>Vyplň údaj</v>
      </c>
      <c r="F20" s="231"/>
      <c r="G20" s="231"/>
      <c r="H20" s="231"/>
      <c r="I20" s="23" t="s">
        <v>32</v>
      </c>
      <c r="J20" s="24" t="str">
        <f>'Rekapitulace stavby'!AN14</f>
        <v>Vyplň údaj</v>
      </c>
      <c r="L20" s="29"/>
    </row>
    <row r="21" spans="2:12" s="1" customFormat="1" ht="6.9" customHeight="1" x14ac:dyDescent="0.2">
      <c r="B21" s="29"/>
      <c r="L21" s="29"/>
    </row>
    <row r="22" spans="2:12" s="1" customFormat="1" ht="12" customHeight="1" x14ac:dyDescent="0.2">
      <c r="B22" s="29"/>
      <c r="D22" s="23" t="s">
        <v>36</v>
      </c>
      <c r="I22" s="23" t="s">
        <v>29</v>
      </c>
      <c r="J22" s="21" t="s">
        <v>37</v>
      </c>
      <c r="L22" s="29"/>
    </row>
    <row r="23" spans="2:12" s="1" customFormat="1" ht="18" customHeight="1" x14ac:dyDescent="0.2">
      <c r="B23" s="29"/>
      <c r="E23" s="21" t="s">
        <v>38</v>
      </c>
      <c r="I23" s="23" t="s">
        <v>32</v>
      </c>
      <c r="J23" s="21" t="s">
        <v>33</v>
      </c>
      <c r="L23" s="29"/>
    </row>
    <row r="24" spans="2:12" s="1" customFormat="1" ht="6.9" customHeight="1" x14ac:dyDescent="0.2">
      <c r="B24" s="29"/>
      <c r="L24" s="29"/>
    </row>
    <row r="25" spans="2:12" s="1" customFormat="1" ht="12" customHeight="1" x14ac:dyDescent="0.2">
      <c r="B25" s="29"/>
      <c r="D25" s="23" t="s">
        <v>40</v>
      </c>
      <c r="I25" s="23" t="s">
        <v>29</v>
      </c>
      <c r="J25" s="21" t="str">
        <f>IF('Rekapitulace stavby'!AN19="","",'Rekapitulace stavby'!AN19)</f>
        <v/>
      </c>
      <c r="L25" s="29"/>
    </row>
    <row r="26" spans="2:12" s="1" customFormat="1" ht="18" customHeight="1" x14ac:dyDescent="0.2">
      <c r="B26" s="29"/>
      <c r="E26" s="21" t="str">
        <f>IF('Rekapitulace stavby'!E20="","",'Rekapitulace stavby'!E20)</f>
        <v xml:space="preserve"> </v>
      </c>
      <c r="I26" s="23" t="s">
        <v>32</v>
      </c>
      <c r="J26" s="21" t="str">
        <f>IF('Rekapitulace stavby'!AN20="","",'Rekapitulace stavby'!AN20)</f>
        <v/>
      </c>
      <c r="L26" s="29"/>
    </row>
    <row r="27" spans="2:12" s="1" customFormat="1" ht="6.9" customHeight="1" x14ac:dyDescent="0.2">
      <c r="B27" s="29"/>
      <c r="L27" s="29"/>
    </row>
    <row r="28" spans="2:12" s="1" customFormat="1" ht="12" customHeight="1" x14ac:dyDescent="0.2">
      <c r="B28" s="29"/>
      <c r="D28" s="23" t="s">
        <v>42</v>
      </c>
      <c r="L28" s="29"/>
    </row>
    <row r="29" spans="2:12" s="7" customFormat="1" ht="16.5" customHeight="1" x14ac:dyDescent="0.2">
      <c r="B29" s="89"/>
      <c r="E29" s="236" t="s">
        <v>33</v>
      </c>
      <c r="F29" s="236"/>
      <c r="G29" s="236"/>
      <c r="H29" s="236"/>
      <c r="L29" s="89"/>
    </row>
    <row r="30" spans="2:12" s="1" customFormat="1" ht="6.9" customHeight="1" x14ac:dyDescent="0.2">
      <c r="B30" s="29"/>
      <c r="L30" s="29"/>
    </row>
    <row r="31" spans="2:12" s="1" customFormat="1" ht="6.9" customHeight="1" x14ac:dyDescent="0.2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25.35" customHeight="1" x14ac:dyDescent="0.2">
      <c r="B32" s="29"/>
      <c r="D32" s="90" t="s">
        <v>44</v>
      </c>
      <c r="J32" s="60">
        <f>ROUND(J94, 2)</f>
        <v>0</v>
      </c>
      <c r="L32" s="29"/>
    </row>
    <row r="33" spans="2:12" s="1" customFormat="1" ht="6.9" customHeight="1" x14ac:dyDescent="0.2">
      <c r="B33" s="29"/>
      <c r="D33" s="47"/>
      <c r="E33" s="47"/>
      <c r="F33" s="47"/>
      <c r="G33" s="47"/>
      <c r="H33" s="47"/>
      <c r="I33" s="47"/>
      <c r="J33" s="47"/>
      <c r="K33" s="47"/>
      <c r="L33" s="29"/>
    </row>
    <row r="34" spans="2:12" s="1" customFormat="1" ht="14.4" customHeight="1" x14ac:dyDescent="0.2">
      <c r="B34" s="29"/>
      <c r="F34" s="32" t="s">
        <v>46</v>
      </c>
      <c r="I34" s="32" t="s">
        <v>45</v>
      </c>
      <c r="J34" s="32" t="s">
        <v>47</v>
      </c>
      <c r="L34" s="29"/>
    </row>
    <row r="35" spans="2:12" s="1" customFormat="1" ht="14.4" customHeight="1" x14ac:dyDescent="0.2">
      <c r="B35" s="29"/>
      <c r="D35" s="49" t="s">
        <v>48</v>
      </c>
      <c r="E35" s="23" t="s">
        <v>49</v>
      </c>
      <c r="F35" s="81">
        <f>ROUND((SUM(BE94:BE286)),  2)</f>
        <v>0</v>
      </c>
      <c r="I35" s="91">
        <v>0.21</v>
      </c>
      <c r="J35" s="81">
        <f>ROUND(((SUM(BE94:BE286))*I35),  2)</f>
        <v>0</v>
      </c>
      <c r="L35" s="29"/>
    </row>
    <row r="36" spans="2:12" s="1" customFormat="1" ht="14.4" customHeight="1" x14ac:dyDescent="0.2">
      <c r="B36" s="29"/>
      <c r="E36" s="23" t="s">
        <v>50</v>
      </c>
      <c r="F36" s="81">
        <f>ROUND((SUM(BF94:BF286)),  2)</f>
        <v>0</v>
      </c>
      <c r="I36" s="91">
        <v>0.12</v>
      </c>
      <c r="J36" s="81">
        <f>ROUND(((SUM(BF94:BF286))*I36),  2)</f>
        <v>0</v>
      </c>
      <c r="L36" s="29"/>
    </row>
    <row r="37" spans="2:12" s="1" customFormat="1" ht="14.4" hidden="1" customHeight="1" x14ac:dyDescent="0.2">
      <c r="B37" s="29"/>
      <c r="E37" s="23" t="s">
        <v>51</v>
      </c>
      <c r="F37" s="81">
        <f>ROUND((SUM(BG94:BG286)),  2)</f>
        <v>0</v>
      </c>
      <c r="I37" s="91">
        <v>0.21</v>
      </c>
      <c r="J37" s="81">
        <f>0</f>
        <v>0</v>
      </c>
      <c r="L37" s="29"/>
    </row>
    <row r="38" spans="2:12" s="1" customFormat="1" ht="14.4" hidden="1" customHeight="1" x14ac:dyDescent="0.2">
      <c r="B38" s="29"/>
      <c r="E38" s="23" t="s">
        <v>52</v>
      </c>
      <c r="F38" s="81">
        <f>ROUND((SUM(BH94:BH286)),  2)</f>
        <v>0</v>
      </c>
      <c r="I38" s="91">
        <v>0.12</v>
      </c>
      <c r="J38" s="81">
        <f>0</f>
        <v>0</v>
      </c>
      <c r="L38" s="29"/>
    </row>
    <row r="39" spans="2:12" s="1" customFormat="1" ht="14.4" hidden="1" customHeight="1" x14ac:dyDescent="0.2">
      <c r="B39" s="29"/>
      <c r="E39" s="23" t="s">
        <v>53</v>
      </c>
      <c r="F39" s="81">
        <f>ROUND((SUM(BI94:BI286)),  2)</f>
        <v>0</v>
      </c>
      <c r="I39" s="91">
        <v>0</v>
      </c>
      <c r="J39" s="81">
        <f>0</f>
        <v>0</v>
      </c>
      <c r="L39" s="29"/>
    </row>
    <row r="40" spans="2:12" s="1" customFormat="1" ht="6.9" customHeight="1" x14ac:dyDescent="0.2">
      <c r="B40" s="29"/>
      <c r="L40" s="29"/>
    </row>
    <row r="41" spans="2:12" s="1" customFormat="1" ht="25.35" customHeight="1" x14ac:dyDescent="0.2">
      <c r="B41" s="29"/>
      <c r="C41" s="92"/>
      <c r="D41" s="93" t="s">
        <v>54</v>
      </c>
      <c r="E41" s="51"/>
      <c r="F41" s="51"/>
      <c r="G41" s="94" t="s">
        <v>55</v>
      </c>
      <c r="H41" s="95" t="s">
        <v>56</v>
      </c>
      <c r="I41" s="51"/>
      <c r="J41" s="96">
        <f>SUM(J32:J39)</f>
        <v>0</v>
      </c>
      <c r="K41" s="97"/>
      <c r="L41" s="29"/>
    </row>
    <row r="42" spans="2:12" s="1" customFormat="1" ht="14.4" customHeight="1" x14ac:dyDescent="0.2">
      <c r="B42" s="38"/>
      <c r="C42" s="39"/>
      <c r="D42" s="39"/>
      <c r="E42" s="39"/>
      <c r="F42" s="39"/>
      <c r="G42" s="39"/>
      <c r="H42" s="39"/>
      <c r="I42" s="39"/>
      <c r="J42" s="39"/>
      <c r="K42" s="39"/>
      <c r="L42" s="29"/>
    </row>
    <row r="46" spans="2:12" s="1" customFormat="1" ht="6.9" customHeight="1" x14ac:dyDescent="0.2"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29"/>
    </row>
    <row r="47" spans="2:12" s="1" customFormat="1" ht="24.9" customHeight="1" x14ac:dyDescent="0.2">
      <c r="B47" s="29"/>
      <c r="C47" s="17" t="s">
        <v>100</v>
      </c>
      <c r="L47" s="29"/>
    </row>
    <row r="48" spans="2:12" s="1" customFormat="1" ht="6.9" customHeight="1" x14ac:dyDescent="0.2">
      <c r="B48" s="29"/>
      <c r="L48" s="29"/>
    </row>
    <row r="49" spans="2:47" s="1" customFormat="1" ht="12" customHeight="1" x14ac:dyDescent="0.2">
      <c r="B49" s="29"/>
      <c r="C49" s="23" t="s">
        <v>16</v>
      </c>
      <c r="L49" s="29"/>
    </row>
    <row r="50" spans="2:47" s="1" customFormat="1" ht="16.5" customHeight="1" x14ac:dyDescent="0.2">
      <c r="B50" s="29"/>
      <c r="E50" s="269" t="str">
        <f>E7</f>
        <v>Rekonstrukce pobočky knihovny Petra Bezruče - Opava Kateřinky</v>
      </c>
      <c r="F50" s="270"/>
      <c r="G50" s="270"/>
      <c r="H50" s="270"/>
      <c r="L50" s="29"/>
    </row>
    <row r="51" spans="2:47" ht="12" customHeight="1" x14ac:dyDescent="0.2">
      <c r="B51" s="16"/>
      <c r="C51" s="23" t="s">
        <v>96</v>
      </c>
      <c r="L51" s="16"/>
    </row>
    <row r="52" spans="2:47" s="1" customFormat="1" ht="16.5" customHeight="1" x14ac:dyDescent="0.2">
      <c r="B52" s="29"/>
      <c r="E52" s="269" t="s">
        <v>97</v>
      </c>
      <c r="F52" s="271"/>
      <c r="G52" s="271"/>
      <c r="H52" s="271"/>
      <c r="L52" s="29"/>
    </row>
    <row r="53" spans="2:47" s="1" customFormat="1" ht="12" customHeight="1" x14ac:dyDescent="0.2">
      <c r="B53" s="29"/>
      <c r="C53" s="23" t="s">
        <v>98</v>
      </c>
      <c r="L53" s="29"/>
    </row>
    <row r="54" spans="2:47" s="1" customFormat="1" ht="16.5" customHeight="1" x14ac:dyDescent="0.2">
      <c r="B54" s="29"/>
      <c r="E54" s="247" t="str">
        <f>E11</f>
        <v>02.1 - Interiér a vybavení</v>
      </c>
      <c r="F54" s="271"/>
      <c r="G54" s="271"/>
      <c r="H54" s="271"/>
      <c r="L54" s="29"/>
    </row>
    <row r="55" spans="2:47" s="1" customFormat="1" ht="6.9" customHeight="1" x14ac:dyDescent="0.2">
      <c r="B55" s="29"/>
      <c r="L55" s="29"/>
    </row>
    <row r="56" spans="2:47" s="1" customFormat="1" ht="12" customHeight="1" x14ac:dyDescent="0.2">
      <c r="B56" s="29"/>
      <c r="C56" s="23" t="s">
        <v>22</v>
      </c>
      <c r="F56" s="21" t="str">
        <f>F14</f>
        <v>Šrámkova 4, Opava Kateřinky</v>
      </c>
      <c r="I56" s="23" t="s">
        <v>24</v>
      </c>
      <c r="J56" s="46" t="str">
        <f>IF(J14="","",J14)</f>
        <v>22. 5. 2025</v>
      </c>
      <c r="L56" s="29"/>
    </row>
    <row r="57" spans="2:47" s="1" customFormat="1" ht="6.9" customHeight="1" x14ac:dyDescent="0.2">
      <c r="B57" s="29"/>
      <c r="L57" s="29"/>
    </row>
    <row r="58" spans="2:47" s="1" customFormat="1" ht="15.15" customHeight="1" x14ac:dyDescent="0.2">
      <c r="B58" s="29"/>
      <c r="C58" s="23" t="s">
        <v>28</v>
      </c>
      <c r="F58" s="21" t="str">
        <f>E17</f>
        <v>Statutární město Opava</v>
      </c>
      <c r="I58" s="23" t="s">
        <v>36</v>
      </c>
      <c r="J58" s="27" t="str">
        <f>E23</f>
        <v>Matěj Bálek</v>
      </c>
      <c r="L58" s="29"/>
    </row>
    <row r="59" spans="2:47" s="1" customFormat="1" ht="15.15" customHeight="1" x14ac:dyDescent="0.2">
      <c r="B59" s="29"/>
      <c r="C59" s="23" t="s">
        <v>34</v>
      </c>
      <c r="F59" s="21" t="str">
        <f>IF(E20="","",E20)</f>
        <v>Vyplň údaj</v>
      </c>
      <c r="I59" s="23" t="s">
        <v>40</v>
      </c>
      <c r="J59" s="27" t="str">
        <f>E26</f>
        <v xml:space="preserve"> </v>
      </c>
      <c r="L59" s="29"/>
    </row>
    <row r="60" spans="2:47" s="1" customFormat="1" ht="10.35" customHeight="1" x14ac:dyDescent="0.2">
      <c r="B60" s="29"/>
      <c r="L60" s="29"/>
    </row>
    <row r="61" spans="2:47" s="1" customFormat="1" ht="29.25" customHeight="1" x14ac:dyDescent="0.2">
      <c r="B61" s="29"/>
      <c r="C61" s="98" t="s">
        <v>101</v>
      </c>
      <c r="D61" s="92"/>
      <c r="E61" s="92"/>
      <c r="F61" s="92"/>
      <c r="G61" s="92"/>
      <c r="H61" s="92"/>
      <c r="I61" s="92"/>
      <c r="J61" s="99" t="s">
        <v>102</v>
      </c>
      <c r="K61" s="92"/>
      <c r="L61" s="29"/>
    </row>
    <row r="62" spans="2:47" s="1" customFormat="1" ht="10.35" customHeight="1" x14ac:dyDescent="0.2">
      <c r="B62" s="29"/>
      <c r="L62" s="29"/>
    </row>
    <row r="63" spans="2:47" s="1" customFormat="1" ht="22.8" customHeight="1" x14ac:dyDescent="0.2">
      <c r="B63" s="29"/>
      <c r="C63" s="100" t="s">
        <v>76</v>
      </c>
      <c r="J63" s="60">
        <f>J94</f>
        <v>0</v>
      </c>
      <c r="L63" s="29"/>
      <c r="AU63" s="13" t="s">
        <v>103</v>
      </c>
    </row>
    <row r="64" spans="2:47" s="8" customFormat="1" ht="24.9" customHeight="1" x14ac:dyDescent="0.2">
      <c r="B64" s="101"/>
      <c r="D64" s="102" t="s">
        <v>104</v>
      </c>
      <c r="E64" s="103"/>
      <c r="F64" s="103"/>
      <c r="G64" s="103"/>
      <c r="H64" s="103"/>
      <c r="I64" s="103"/>
      <c r="J64" s="104">
        <f>J95</f>
        <v>0</v>
      </c>
      <c r="L64" s="101"/>
    </row>
    <row r="65" spans="2:12" s="8" customFormat="1" ht="24.9" customHeight="1" x14ac:dyDescent="0.2">
      <c r="B65" s="101"/>
      <c r="D65" s="102" t="s">
        <v>105</v>
      </c>
      <c r="E65" s="103"/>
      <c r="F65" s="103"/>
      <c r="G65" s="103"/>
      <c r="H65" s="103"/>
      <c r="I65" s="103"/>
      <c r="J65" s="104">
        <f>J114</f>
        <v>0</v>
      </c>
      <c r="L65" s="101"/>
    </row>
    <row r="66" spans="2:12" s="8" customFormat="1" ht="24.9" customHeight="1" x14ac:dyDescent="0.2">
      <c r="B66" s="101"/>
      <c r="D66" s="102" t="s">
        <v>106</v>
      </c>
      <c r="E66" s="103"/>
      <c r="F66" s="103"/>
      <c r="G66" s="103"/>
      <c r="H66" s="103"/>
      <c r="I66" s="103"/>
      <c r="J66" s="104">
        <f>J139</f>
        <v>0</v>
      </c>
      <c r="L66" s="101"/>
    </row>
    <row r="67" spans="2:12" s="8" customFormat="1" ht="24.9" customHeight="1" x14ac:dyDescent="0.2">
      <c r="B67" s="101"/>
      <c r="D67" s="102" t="s">
        <v>107</v>
      </c>
      <c r="E67" s="103"/>
      <c r="F67" s="103"/>
      <c r="G67" s="103"/>
      <c r="H67" s="103"/>
      <c r="I67" s="103"/>
      <c r="J67" s="104">
        <f>J158</f>
        <v>0</v>
      </c>
      <c r="L67" s="101"/>
    </row>
    <row r="68" spans="2:12" s="8" customFormat="1" ht="24.9" customHeight="1" x14ac:dyDescent="0.2">
      <c r="B68" s="101"/>
      <c r="D68" s="102" t="s">
        <v>108</v>
      </c>
      <c r="E68" s="103"/>
      <c r="F68" s="103"/>
      <c r="G68" s="103"/>
      <c r="H68" s="103"/>
      <c r="I68" s="103"/>
      <c r="J68" s="104">
        <f>J195</f>
        <v>0</v>
      </c>
      <c r="L68" s="101"/>
    </row>
    <row r="69" spans="2:12" s="8" customFormat="1" ht="24.9" customHeight="1" x14ac:dyDescent="0.2">
      <c r="B69" s="101"/>
      <c r="D69" s="102" t="s">
        <v>109</v>
      </c>
      <c r="E69" s="103"/>
      <c r="F69" s="103"/>
      <c r="G69" s="103"/>
      <c r="H69" s="103"/>
      <c r="I69" s="103"/>
      <c r="J69" s="104">
        <f>J206</f>
        <v>0</v>
      </c>
      <c r="L69" s="101"/>
    </row>
    <row r="70" spans="2:12" s="8" customFormat="1" ht="24.9" customHeight="1" x14ac:dyDescent="0.2">
      <c r="B70" s="101"/>
      <c r="D70" s="102" t="s">
        <v>110</v>
      </c>
      <c r="E70" s="103"/>
      <c r="F70" s="103"/>
      <c r="G70" s="103"/>
      <c r="H70" s="103"/>
      <c r="I70" s="103"/>
      <c r="J70" s="104">
        <f>J235</f>
        <v>0</v>
      </c>
      <c r="L70" s="101"/>
    </row>
    <row r="71" spans="2:12" s="8" customFormat="1" ht="24.9" customHeight="1" x14ac:dyDescent="0.2">
      <c r="B71" s="101"/>
      <c r="D71" s="102" t="s">
        <v>111</v>
      </c>
      <c r="E71" s="103"/>
      <c r="F71" s="103"/>
      <c r="G71" s="103"/>
      <c r="H71" s="103"/>
      <c r="I71" s="103"/>
      <c r="J71" s="104">
        <f>J242</f>
        <v>0</v>
      </c>
      <c r="L71" s="101"/>
    </row>
    <row r="72" spans="2:12" s="8" customFormat="1" ht="24.9" customHeight="1" x14ac:dyDescent="0.2">
      <c r="B72" s="101"/>
      <c r="D72" s="102" t="s">
        <v>112</v>
      </c>
      <c r="E72" s="103"/>
      <c r="F72" s="103"/>
      <c r="G72" s="103"/>
      <c r="H72" s="103"/>
      <c r="I72" s="103"/>
      <c r="J72" s="104">
        <f>J253</f>
        <v>0</v>
      </c>
      <c r="L72" s="101"/>
    </row>
    <row r="73" spans="2:12" s="1" customFormat="1" ht="21.75" customHeight="1" x14ac:dyDescent="0.2">
      <c r="B73" s="29"/>
      <c r="L73" s="29"/>
    </row>
    <row r="74" spans="2:12" s="1" customFormat="1" ht="6.9" customHeight="1" x14ac:dyDescent="0.2"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29"/>
    </row>
    <row r="78" spans="2:12" s="1" customFormat="1" ht="6.9" customHeight="1" x14ac:dyDescent="0.2"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29"/>
    </row>
    <row r="79" spans="2:12" s="1" customFormat="1" ht="24.9" customHeight="1" x14ac:dyDescent="0.2">
      <c r="B79" s="29"/>
      <c r="C79" s="17" t="s">
        <v>113</v>
      </c>
      <c r="L79" s="29"/>
    </row>
    <row r="80" spans="2:12" s="1" customFormat="1" ht="6.9" customHeight="1" x14ac:dyDescent="0.2">
      <c r="B80" s="29"/>
      <c r="L80" s="29"/>
    </row>
    <row r="81" spans="2:65" s="1" customFormat="1" ht="12" customHeight="1" x14ac:dyDescent="0.2">
      <c r="B81" s="29"/>
      <c r="C81" s="23" t="s">
        <v>16</v>
      </c>
      <c r="L81" s="29"/>
    </row>
    <row r="82" spans="2:65" s="1" customFormat="1" ht="16.5" customHeight="1" x14ac:dyDescent="0.2">
      <c r="B82" s="29"/>
      <c r="E82" s="269" t="str">
        <f>E7</f>
        <v>Rekonstrukce pobočky knihovny Petra Bezruče - Opava Kateřinky</v>
      </c>
      <c r="F82" s="270"/>
      <c r="G82" s="270"/>
      <c r="H82" s="270"/>
      <c r="L82" s="29"/>
    </row>
    <row r="83" spans="2:65" ht="12" customHeight="1" x14ac:dyDescent="0.2">
      <c r="B83" s="16"/>
      <c r="C83" s="23" t="s">
        <v>96</v>
      </c>
      <c r="L83" s="16"/>
    </row>
    <row r="84" spans="2:65" s="1" customFormat="1" ht="16.5" customHeight="1" x14ac:dyDescent="0.2">
      <c r="B84" s="29"/>
      <c r="E84" s="269" t="s">
        <v>97</v>
      </c>
      <c r="F84" s="271"/>
      <c r="G84" s="271"/>
      <c r="H84" s="271"/>
      <c r="L84" s="29"/>
    </row>
    <row r="85" spans="2:65" s="1" customFormat="1" ht="12" customHeight="1" x14ac:dyDescent="0.2">
      <c r="B85" s="29"/>
      <c r="C85" s="23" t="s">
        <v>98</v>
      </c>
      <c r="L85" s="29"/>
    </row>
    <row r="86" spans="2:65" s="1" customFormat="1" ht="16.5" customHeight="1" x14ac:dyDescent="0.2">
      <c r="B86" s="29"/>
      <c r="E86" s="247" t="str">
        <f>E11</f>
        <v>02.1 - Interiér a vybavení</v>
      </c>
      <c r="F86" s="271"/>
      <c r="G86" s="271"/>
      <c r="H86" s="271"/>
      <c r="L86" s="29"/>
    </row>
    <row r="87" spans="2:65" s="1" customFormat="1" ht="6.9" customHeight="1" x14ac:dyDescent="0.2">
      <c r="B87" s="29"/>
      <c r="L87" s="29"/>
    </row>
    <row r="88" spans="2:65" s="1" customFormat="1" ht="12" customHeight="1" x14ac:dyDescent="0.2">
      <c r="B88" s="29"/>
      <c r="C88" s="23" t="s">
        <v>22</v>
      </c>
      <c r="F88" s="21" t="str">
        <f>F14</f>
        <v>Šrámkova 4, Opava Kateřinky</v>
      </c>
      <c r="I88" s="23" t="s">
        <v>24</v>
      </c>
      <c r="J88" s="46" t="str">
        <f>IF(J14="","",J14)</f>
        <v>22. 5. 2025</v>
      </c>
      <c r="L88" s="29"/>
    </row>
    <row r="89" spans="2:65" s="1" customFormat="1" ht="6.9" customHeight="1" x14ac:dyDescent="0.2">
      <c r="B89" s="29"/>
      <c r="L89" s="29"/>
    </row>
    <row r="90" spans="2:65" s="1" customFormat="1" ht="15.15" customHeight="1" x14ac:dyDescent="0.2">
      <c r="B90" s="29"/>
      <c r="C90" s="23" t="s">
        <v>28</v>
      </c>
      <c r="F90" s="21" t="str">
        <f>E17</f>
        <v>Statutární město Opava</v>
      </c>
      <c r="I90" s="23" t="s">
        <v>36</v>
      </c>
      <c r="J90" s="27" t="str">
        <f>E23</f>
        <v>Matěj Bálek</v>
      </c>
      <c r="L90" s="29"/>
    </row>
    <row r="91" spans="2:65" s="1" customFormat="1" ht="15.15" customHeight="1" x14ac:dyDescent="0.2">
      <c r="B91" s="29"/>
      <c r="C91" s="23" t="s">
        <v>34</v>
      </c>
      <c r="F91" s="21" t="str">
        <f>IF(E20="","",E20)</f>
        <v>Vyplň údaj</v>
      </c>
      <c r="I91" s="23" t="s">
        <v>40</v>
      </c>
      <c r="J91" s="27" t="str">
        <f>E26</f>
        <v xml:space="preserve"> </v>
      </c>
      <c r="L91" s="29"/>
    </row>
    <row r="92" spans="2:65" s="1" customFormat="1" ht="10.35" customHeight="1" x14ac:dyDescent="0.2">
      <c r="B92" s="29"/>
      <c r="L92" s="29"/>
    </row>
    <row r="93" spans="2:65" s="9" customFormat="1" ht="29.25" customHeight="1" x14ac:dyDescent="0.2">
      <c r="B93" s="105"/>
      <c r="C93" s="106" t="s">
        <v>114</v>
      </c>
      <c r="D93" s="107" t="s">
        <v>63</v>
      </c>
      <c r="E93" s="107" t="s">
        <v>59</v>
      </c>
      <c r="F93" s="107" t="s">
        <v>60</v>
      </c>
      <c r="G93" s="107" t="s">
        <v>115</v>
      </c>
      <c r="H93" s="107" t="s">
        <v>116</v>
      </c>
      <c r="I93" s="107" t="s">
        <v>117</v>
      </c>
      <c r="J93" s="107" t="s">
        <v>102</v>
      </c>
      <c r="K93" s="108" t="s">
        <v>118</v>
      </c>
      <c r="L93" s="105"/>
      <c r="M93" s="53" t="s">
        <v>33</v>
      </c>
      <c r="N93" s="54" t="s">
        <v>48</v>
      </c>
      <c r="O93" s="54" t="s">
        <v>119</v>
      </c>
      <c r="P93" s="54" t="s">
        <v>120</v>
      </c>
      <c r="Q93" s="54" t="s">
        <v>121</v>
      </c>
      <c r="R93" s="54" t="s">
        <v>122</v>
      </c>
      <c r="S93" s="54" t="s">
        <v>123</v>
      </c>
      <c r="T93" s="55" t="s">
        <v>124</v>
      </c>
    </row>
    <row r="94" spans="2:65" s="1" customFormat="1" ht="22.8" customHeight="1" x14ac:dyDescent="0.3">
      <c r="B94" s="29"/>
      <c r="C94" s="58" t="s">
        <v>125</v>
      </c>
      <c r="J94" s="109">
        <f>BK94</f>
        <v>0</v>
      </c>
      <c r="L94" s="29"/>
      <c r="M94" s="56"/>
      <c r="N94" s="47"/>
      <c r="O94" s="47"/>
      <c r="P94" s="110">
        <f>P95+P114+P139+P158+P195+P206+P235+P242+P253</f>
        <v>0</v>
      </c>
      <c r="Q94" s="47"/>
      <c r="R94" s="110">
        <f>R95+R114+R139+R158+R195+R206+R235+R242+R253</f>
        <v>0</v>
      </c>
      <c r="S94" s="47"/>
      <c r="T94" s="111">
        <f>T95+T114+T139+T158+T195+T206+T235+T242+T253</f>
        <v>0</v>
      </c>
      <c r="AT94" s="13" t="s">
        <v>77</v>
      </c>
      <c r="AU94" s="13" t="s">
        <v>103</v>
      </c>
      <c r="BK94" s="112">
        <f>BK95+BK114+BK139+BK158+BK195+BK206+BK235+BK242+BK253</f>
        <v>0</v>
      </c>
    </row>
    <row r="95" spans="2:65" s="10" customFormat="1" ht="25.95" customHeight="1" x14ac:dyDescent="0.25">
      <c r="B95" s="113"/>
      <c r="D95" s="114" t="s">
        <v>77</v>
      </c>
      <c r="E95" s="115" t="s">
        <v>126</v>
      </c>
      <c r="F95" s="115" t="s">
        <v>127</v>
      </c>
      <c r="I95" s="116"/>
      <c r="J95" s="117">
        <f>BK95</f>
        <v>0</v>
      </c>
      <c r="L95" s="113"/>
      <c r="M95" s="118"/>
      <c r="P95" s="119">
        <f>SUM(P96:P113)</f>
        <v>0</v>
      </c>
      <c r="R95" s="119">
        <f>SUM(R96:R113)</f>
        <v>0</v>
      </c>
      <c r="T95" s="120">
        <f>SUM(T96:T113)</f>
        <v>0</v>
      </c>
      <c r="AR95" s="114" t="s">
        <v>21</v>
      </c>
      <c r="AT95" s="121" t="s">
        <v>77</v>
      </c>
      <c r="AU95" s="121" t="s">
        <v>78</v>
      </c>
      <c r="AY95" s="114" t="s">
        <v>128</v>
      </c>
      <c r="BK95" s="122">
        <f>SUM(BK96:BK113)</f>
        <v>0</v>
      </c>
    </row>
    <row r="96" spans="2:65" s="1" customFormat="1" ht="16.5" customHeight="1" x14ac:dyDescent="0.2">
      <c r="B96" s="29"/>
      <c r="C96" s="123" t="s">
        <v>21</v>
      </c>
      <c r="D96" s="123" t="s">
        <v>129</v>
      </c>
      <c r="E96" s="124" t="s">
        <v>130</v>
      </c>
      <c r="F96" s="125" t="s">
        <v>131</v>
      </c>
      <c r="G96" s="126" t="s">
        <v>132</v>
      </c>
      <c r="H96" s="127">
        <v>9</v>
      </c>
      <c r="I96" s="128"/>
      <c r="J96" s="129">
        <f>ROUND(I96*H96,2)</f>
        <v>0</v>
      </c>
      <c r="K96" s="125" t="s">
        <v>133</v>
      </c>
      <c r="L96" s="29"/>
      <c r="M96" s="130" t="s">
        <v>33</v>
      </c>
      <c r="N96" s="131" t="s">
        <v>49</v>
      </c>
      <c r="P96" s="132">
        <f>O96*H96</f>
        <v>0</v>
      </c>
      <c r="Q96" s="132">
        <v>0</v>
      </c>
      <c r="R96" s="132">
        <f>Q96*H96</f>
        <v>0</v>
      </c>
      <c r="S96" s="132">
        <v>0</v>
      </c>
      <c r="T96" s="133">
        <f>S96*H96</f>
        <v>0</v>
      </c>
      <c r="AR96" s="134" t="s">
        <v>134</v>
      </c>
      <c r="AT96" s="134" t="s">
        <v>129</v>
      </c>
      <c r="AU96" s="134" t="s">
        <v>21</v>
      </c>
      <c r="AY96" s="13" t="s">
        <v>128</v>
      </c>
      <c r="BE96" s="135">
        <f>IF(N96="základní",J96,0)</f>
        <v>0</v>
      </c>
      <c r="BF96" s="135">
        <f>IF(N96="snížená",J96,0)</f>
        <v>0</v>
      </c>
      <c r="BG96" s="135">
        <f>IF(N96="zákl. přenesená",J96,0)</f>
        <v>0</v>
      </c>
      <c r="BH96" s="135">
        <f>IF(N96="sníž. přenesená",J96,0)</f>
        <v>0</v>
      </c>
      <c r="BI96" s="135">
        <f>IF(N96="nulová",J96,0)</f>
        <v>0</v>
      </c>
      <c r="BJ96" s="13" t="s">
        <v>21</v>
      </c>
      <c r="BK96" s="135">
        <f>ROUND(I96*H96,2)</f>
        <v>0</v>
      </c>
      <c r="BL96" s="13" t="s">
        <v>134</v>
      </c>
      <c r="BM96" s="134" t="s">
        <v>135</v>
      </c>
    </row>
    <row r="97" spans="2:65" s="1" customFormat="1" ht="38.4" x14ac:dyDescent="0.2">
      <c r="B97" s="29"/>
      <c r="D97" s="136" t="s">
        <v>136</v>
      </c>
      <c r="F97" s="137" t="s">
        <v>137</v>
      </c>
      <c r="I97" s="138"/>
      <c r="L97" s="29"/>
      <c r="M97" s="139"/>
      <c r="T97" s="50"/>
      <c r="AT97" s="13" t="s">
        <v>136</v>
      </c>
      <c r="AU97" s="13" t="s">
        <v>21</v>
      </c>
    </row>
    <row r="98" spans="2:65" s="1" customFormat="1" ht="16.5" customHeight="1" x14ac:dyDescent="0.2">
      <c r="B98" s="29"/>
      <c r="C98" s="123" t="s">
        <v>86</v>
      </c>
      <c r="D98" s="123" t="s">
        <v>129</v>
      </c>
      <c r="E98" s="124" t="s">
        <v>138</v>
      </c>
      <c r="F98" s="125" t="s">
        <v>139</v>
      </c>
      <c r="G98" s="126" t="s">
        <v>132</v>
      </c>
      <c r="H98" s="127">
        <v>23</v>
      </c>
      <c r="I98" s="128"/>
      <c r="J98" s="129">
        <f>ROUND(I98*H98,2)</f>
        <v>0</v>
      </c>
      <c r="K98" s="125" t="s">
        <v>133</v>
      </c>
      <c r="L98" s="29"/>
      <c r="M98" s="130" t="s">
        <v>33</v>
      </c>
      <c r="N98" s="131" t="s">
        <v>49</v>
      </c>
      <c r="P98" s="132">
        <f>O98*H98</f>
        <v>0</v>
      </c>
      <c r="Q98" s="132">
        <v>0</v>
      </c>
      <c r="R98" s="132">
        <f>Q98*H98</f>
        <v>0</v>
      </c>
      <c r="S98" s="132">
        <v>0</v>
      </c>
      <c r="T98" s="133">
        <f>S98*H98</f>
        <v>0</v>
      </c>
      <c r="AR98" s="134" t="s">
        <v>134</v>
      </c>
      <c r="AT98" s="134" t="s">
        <v>129</v>
      </c>
      <c r="AU98" s="134" t="s">
        <v>21</v>
      </c>
      <c r="AY98" s="13" t="s">
        <v>128</v>
      </c>
      <c r="BE98" s="135">
        <f>IF(N98="základní",J98,0)</f>
        <v>0</v>
      </c>
      <c r="BF98" s="135">
        <f>IF(N98="snížená",J98,0)</f>
        <v>0</v>
      </c>
      <c r="BG98" s="135">
        <f>IF(N98="zákl. přenesená",J98,0)</f>
        <v>0</v>
      </c>
      <c r="BH98" s="135">
        <f>IF(N98="sníž. přenesená",J98,0)</f>
        <v>0</v>
      </c>
      <c r="BI98" s="135">
        <f>IF(N98="nulová",J98,0)</f>
        <v>0</v>
      </c>
      <c r="BJ98" s="13" t="s">
        <v>21</v>
      </c>
      <c r="BK98" s="135">
        <f>ROUND(I98*H98,2)</f>
        <v>0</v>
      </c>
      <c r="BL98" s="13" t="s">
        <v>134</v>
      </c>
      <c r="BM98" s="134" t="s">
        <v>140</v>
      </c>
    </row>
    <row r="99" spans="2:65" s="1" customFormat="1" ht="38.4" x14ac:dyDescent="0.2">
      <c r="B99" s="29"/>
      <c r="D99" s="136" t="s">
        <v>136</v>
      </c>
      <c r="F99" s="137" t="s">
        <v>141</v>
      </c>
      <c r="I99" s="138"/>
      <c r="L99" s="29"/>
      <c r="M99" s="139"/>
      <c r="T99" s="50"/>
      <c r="AT99" s="13" t="s">
        <v>136</v>
      </c>
      <c r="AU99" s="13" t="s">
        <v>21</v>
      </c>
    </row>
    <row r="100" spans="2:65" s="1" customFormat="1" ht="16.5" customHeight="1" x14ac:dyDescent="0.2">
      <c r="B100" s="29"/>
      <c r="C100" s="123" t="s">
        <v>142</v>
      </c>
      <c r="D100" s="123" t="s">
        <v>129</v>
      </c>
      <c r="E100" s="124" t="s">
        <v>143</v>
      </c>
      <c r="F100" s="125" t="s">
        <v>144</v>
      </c>
      <c r="G100" s="126" t="s">
        <v>132</v>
      </c>
      <c r="H100" s="127">
        <v>2</v>
      </c>
      <c r="I100" s="128"/>
      <c r="J100" s="129">
        <f>ROUND(I100*H100,2)</f>
        <v>0</v>
      </c>
      <c r="K100" s="125" t="s">
        <v>133</v>
      </c>
      <c r="L100" s="29"/>
      <c r="M100" s="130" t="s">
        <v>33</v>
      </c>
      <c r="N100" s="131" t="s">
        <v>49</v>
      </c>
      <c r="P100" s="132">
        <f>O100*H100</f>
        <v>0</v>
      </c>
      <c r="Q100" s="132">
        <v>0</v>
      </c>
      <c r="R100" s="132">
        <f>Q100*H100</f>
        <v>0</v>
      </c>
      <c r="S100" s="132">
        <v>0</v>
      </c>
      <c r="T100" s="133">
        <f>S100*H100</f>
        <v>0</v>
      </c>
      <c r="AR100" s="134" t="s">
        <v>134</v>
      </c>
      <c r="AT100" s="134" t="s">
        <v>129</v>
      </c>
      <c r="AU100" s="134" t="s">
        <v>21</v>
      </c>
      <c r="AY100" s="13" t="s">
        <v>128</v>
      </c>
      <c r="BE100" s="135">
        <f>IF(N100="základní",J100,0)</f>
        <v>0</v>
      </c>
      <c r="BF100" s="135">
        <f>IF(N100="snížená",J100,0)</f>
        <v>0</v>
      </c>
      <c r="BG100" s="135">
        <f>IF(N100="zákl. přenesená",J100,0)</f>
        <v>0</v>
      </c>
      <c r="BH100" s="135">
        <f>IF(N100="sníž. přenesená",J100,0)</f>
        <v>0</v>
      </c>
      <c r="BI100" s="135">
        <f>IF(N100="nulová",J100,0)</f>
        <v>0</v>
      </c>
      <c r="BJ100" s="13" t="s">
        <v>21</v>
      </c>
      <c r="BK100" s="135">
        <f>ROUND(I100*H100,2)</f>
        <v>0</v>
      </c>
      <c r="BL100" s="13" t="s">
        <v>134</v>
      </c>
      <c r="BM100" s="134" t="s">
        <v>145</v>
      </c>
    </row>
    <row r="101" spans="2:65" s="1" customFormat="1" ht="38.4" x14ac:dyDescent="0.2">
      <c r="B101" s="29"/>
      <c r="D101" s="136" t="s">
        <v>136</v>
      </c>
      <c r="F101" s="137" t="s">
        <v>146</v>
      </c>
      <c r="I101" s="138"/>
      <c r="L101" s="29"/>
      <c r="M101" s="139"/>
      <c r="T101" s="50"/>
      <c r="AT101" s="13" t="s">
        <v>136</v>
      </c>
      <c r="AU101" s="13" t="s">
        <v>21</v>
      </c>
    </row>
    <row r="102" spans="2:65" s="1" customFormat="1" ht="16.5" customHeight="1" x14ac:dyDescent="0.2">
      <c r="B102" s="29"/>
      <c r="C102" s="123" t="s">
        <v>134</v>
      </c>
      <c r="D102" s="123" t="s">
        <v>129</v>
      </c>
      <c r="E102" s="124" t="s">
        <v>147</v>
      </c>
      <c r="F102" s="125" t="s">
        <v>148</v>
      </c>
      <c r="G102" s="126" t="s">
        <v>132</v>
      </c>
      <c r="H102" s="127">
        <v>2</v>
      </c>
      <c r="I102" s="128"/>
      <c r="J102" s="129">
        <f>ROUND(I102*H102,2)</f>
        <v>0</v>
      </c>
      <c r="K102" s="125" t="s">
        <v>133</v>
      </c>
      <c r="L102" s="29"/>
      <c r="M102" s="130" t="s">
        <v>33</v>
      </c>
      <c r="N102" s="131" t="s">
        <v>49</v>
      </c>
      <c r="P102" s="132">
        <f>O102*H102</f>
        <v>0</v>
      </c>
      <c r="Q102" s="132">
        <v>0</v>
      </c>
      <c r="R102" s="132">
        <f>Q102*H102</f>
        <v>0</v>
      </c>
      <c r="S102" s="132">
        <v>0</v>
      </c>
      <c r="T102" s="133">
        <f>S102*H102</f>
        <v>0</v>
      </c>
      <c r="AR102" s="134" t="s">
        <v>134</v>
      </c>
      <c r="AT102" s="134" t="s">
        <v>129</v>
      </c>
      <c r="AU102" s="134" t="s">
        <v>21</v>
      </c>
      <c r="AY102" s="13" t="s">
        <v>128</v>
      </c>
      <c r="BE102" s="135">
        <f>IF(N102="základní",J102,0)</f>
        <v>0</v>
      </c>
      <c r="BF102" s="135">
        <f>IF(N102="snížená",J102,0)</f>
        <v>0</v>
      </c>
      <c r="BG102" s="135">
        <f>IF(N102="zákl. přenesená",J102,0)</f>
        <v>0</v>
      </c>
      <c r="BH102" s="135">
        <f>IF(N102="sníž. přenesená",J102,0)</f>
        <v>0</v>
      </c>
      <c r="BI102" s="135">
        <f>IF(N102="nulová",J102,0)</f>
        <v>0</v>
      </c>
      <c r="BJ102" s="13" t="s">
        <v>21</v>
      </c>
      <c r="BK102" s="135">
        <f>ROUND(I102*H102,2)</f>
        <v>0</v>
      </c>
      <c r="BL102" s="13" t="s">
        <v>134</v>
      </c>
      <c r="BM102" s="134" t="s">
        <v>149</v>
      </c>
    </row>
    <row r="103" spans="2:65" s="1" customFormat="1" ht="28.8" x14ac:dyDescent="0.2">
      <c r="B103" s="29"/>
      <c r="D103" s="136" t="s">
        <v>136</v>
      </c>
      <c r="F103" s="137" t="s">
        <v>150</v>
      </c>
      <c r="I103" s="138"/>
      <c r="L103" s="29"/>
      <c r="M103" s="139"/>
      <c r="T103" s="50"/>
      <c r="AT103" s="13" t="s">
        <v>136</v>
      </c>
      <c r="AU103" s="13" t="s">
        <v>21</v>
      </c>
    </row>
    <row r="104" spans="2:65" s="1" customFormat="1" ht="16.5" customHeight="1" x14ac:dyDescent="0.2">
      <c r="B104" s="29"/>
      <c r="C104" s="123" t="s">
        <v>151</v>
      </c>
      <c r="D104" s="123" t="s">
        <v>129</v>
      </c>
      <c r="E104" s="124" t="s">
        <v>152</v>
      </c>
      <c r="F104" s="125" t="s">
        <v>153</v>
      </c>
      <c r="G104" s="126" t="s">
        <v>132</v>
      </c>
      <c r="H104" s="127">
        <v>1</v>
      </c>
      <c r="I104" s="128"/>
      <c r="J104" s="129">
        <f>ROUND(I104*H104,2)</f>
        <v>0</v>
      </c>
      <c r="K104" s="125" t="s">
        <v>133</v>
      </c>
      <c r="L104" s="29"/>
      <c r="M104" s="130" t="s">
        <v>33</v>
      </c>
      <c r="N104" s="131" t="s">
        <v>49</v>
      </c>
      <c r="P104" s="132">
        <f>O104*H104</f>
        <v>0</v>
      </c>
      <c r="Q104" s="132">
        <v>0</v>
      </c>
      <c r="R104" s="132">
        <f>Q104*H104</f>
        <v>0</v>
      </c>
      <c r="S104" s="132">
        <v>0</v>
      </c>
      <c r="T104" s="133">
        <f>S104*H104</f>
        <v>0</v>
      </c>
      <c r="AR104" s="134" t="s">
        <v>134</v>
      </c>
      <c r="AT104" s="134" t="s">
        <v>129</v>
      </c>
      <c r="AU104" s="134" t="s">
        <v>21</v>
      </c>
      <c r="AY104" s="13" t="s">
        <v>128</v>
      </c>
      <c r="BE104" s="135">
        <f>IF(N104="základní",J104,0)</f>
        <v>0</v>
      </c>
      <c r="BF104" s="135">
        <f>IF(N104="snížená",J104,0)</f>
        <v>0</v>
      </c>
      <c r="BG104" s="135">
        <f>IF(N104="zákl. přenesená",J104,0)</f>
        <v>0</v>
      </c>
      <c r="BH104" s="135">
        <f>IF(N104="sníž. přenesená",J104,0)</f>
        <v>0</v>
      </c>
      <c r="BI104" s="135">
        <f>IF(N104="nulová",J104,0)</f>
        <v>0</v>
      </c>
      <c r="BJ104" s="13" t="s">
        <v>21</v>
      </c>
      <c r="BK104" s="135">
        <f>ROUND(I104*H104,2)</f>
        <v>0</v>
      </c>
      <c r="BL104" s="13" t="s">
        <v>134</v>
      </c>
      <c r="BM104" s="134" t="s">
        <v>154</v>
      </c>
    </row>
    <row r="105" spans="2:65" s="1" customFormat="1" ht="28.8" x14ac:dyDescent="0.2">
      <c r="B105" s="29"/>
      <c r="D105" s="136" t="s">
        <v>136</v>
      </c>
      <c r="F105" s="137" t="s">
        <v>155</v>
      </c>
      <c r="I105" s="138"/>
      <c r="L105" s="29"/>
      <c r="M105" s="139"/>
      <c r="T105" s="50"/>
      <c r="AT105" s="13" t="s">
        <v>136</v>
      </c>
      <c r="AU105" s="13" t="s">
        <v>21</v>
      </c>
    </row>
    <row r="106" spans="2:65" s="1" customFormat="1" ht="16.5" customHeight="1" x14ac:dyDescent="0.2">
      <c r="B106" s="29"/>
      <c r="C106" s="123" t="s">
        <v>156</v>
      </c>
      <c r="D106" s="123" t="s">
        <v>129</v>
      </c>
      <c r="E106" s="124" t="s">
        <v>157</v>
      </c>
      <c r="F106" s="125" t="s">
        <v>153</v>
      </c>
      <c r="G106" s="126" t="s">
        <v>132</v>
      </c>
      <c r="H106" s="127">
        <v>1</v>
      </c>
      <c r="I106" s="128"/>
      <c r="J106" s="129">
        <f>ROUND(I106*H106,2)</f>
        <v>0</v>
      </c>
      <c r="K106" s="125" t="s">
        <v>133</v>
      </c>
      <c r="L106" s="29"/>
      <c r="M106" s="130" t="s">
        <v>33</v>
      </c>
      <c r="N106" s="131" t="s">
        <v>49</v>
      </c>
      <c r="P106" s="132">
        <f>O106*H106</f>
        <v>0</v>
      </c>
      <c r="Q106" s="132">
        <v>0</v>
      </c>
      <c r="R106" s="132">
        <f>Q106*H106</f>
        <v>0</v>
      </c>
      <c r="S106" s="132">
        <v>0</v>
      </c>
      <c r="T106" s="133">
        <f>S106*H106</f>
        <v>0</v>
      </c>
      <c r="AR106" s="134" t="s">
        <v>134</v>
      </c>
      <c r="AT106" s="134" t="s">
        <v>129</v>
      </c>
      <c r="AU106" s="134" t="s">
        <v>21</v>
      </c>
      <c r="AY106" s="13" t="s">
        <v>128</v>
      </c>
      <c r="BE106" s="135">
        <f>IF(N106="základní",J106,0)</f>
        <v>0</v>
      </c>
      <c r="BF106" s="135">
        <f>IF(N106="snížená",J106,0)</f>
        <v>0</v>
      </c>
      <c r="BG106" s="135">
        <f>IF(N106="zákl. přenesená",J106,0)</f>
        <v>0</v>
      </c>
      <c r="BH106" s="135">
        <f>IF(N106="sníž. přenesená",J106,0)</f>
        <v>0</v>
      </c>
      <c r="BI106" s="135">
        <f>IF(N106="nulová",J106,0)</f>
        <v>0</v>
      </c>
      <c r="BJ106" s="13" t="s">
        <v>21</v>
      </c>
      <c r="BK106" s="135">
        <f>ROUND(I106*H106,2)</f>
        <v>0</v>
      </c>
      <c r="BL106" s="13" t="s">
        <v>134</v>
      </c>
      <c r="BM106" s="134" t="s">
        <v>158</v>
      </c>
    </row>
    <row r="107" spans="2:65" s="1" customFormat="1" ht="28.8" x14ac:dyDescent="0.2">
      <c r="B107" s="29"/>
      <c r="D107" s="136" t="s">
        <v>136</v>
      </c>
      <c r="F107" s="137" t="s">
        <v>159</v>
      </c>
      <c r="I107" s="138"/>
      <c r="L107" s="29"/>
      <c r="M107" s="139"/>
      <c r="T107" s="50"/>
      <c r="AT107" s="13" t="s">
        <v>136</v>
      </c>
      <c r="AU107" s="13" t="s">
        <v>21</v>
      </c>
    </row>
    <row r="108" spans="2:65" s="1" customFormat="1" ht="16.5" customHeight="1" x14ac:dyDescent="0.2">
      <c r="B108" s="29"/>
      <c r="C108" s="123" t="s">
        <v>160</v>
      </c>
      <c r="D108" s="123" t="s">
        <v>129</v>
      </c>
      <c r="E108" s="124" t="s">
        <v>161</v>
      </c>
      <c r="F108" s="125" t="s">
        <v>162</v>
      </c>
      <c r="G108" s="126" t="s">
        <v>132</v>
      </c>
      <c r="H108" s="127">
        <v>1</v>
      </c>
      <c r="I108" s="128"/>
      <c r="J108" s="129">
        <f>ROUND(I108*H108,2)</f>
        <v>0</v>
      </c>
      <c r="K108" s="125" t="s">
        <v>133</v>
      </c>
      <c r="L108" s="29"/>
      <c r="M108" s="130" t="s">
        <v>33</v>
      </c>
      <c r="N108" s="131" t="s">
        <v>49</v>
      </c>
      <c r="P108" s="132">
        <f>O108*H108</f>
        <v>0</v>
      </c>
      <c r="Q108" s="132">
        <v>0</v>
      </c>
      <c r="R108" s="132">
        <f>Q108*H108</f>
        <v>0</v>
      </c>
      <c r="S108" s="132">
        <v>0</v>
      </c>
      <c r="T108" s="133">
        <f>S108*H108</f>
        <v>0</v>
      </c>
      <c r="AR108" s="134" t="s">
        <v>134</v>
      </c>
      <c r="AT108" s="134" t="s">
        <v>129</v>
      </c>
      <c r="AU108" s="134" t="s">
        <v>21</v>
      </c>
      <c r="AY108" s="13" t="s">
        <v>128</v>
      </c>
      <c r="BE108" s="135">
        <f>IF(N108="základní",J108,0)</f>
        <v>0</v>
      </c>
      <c r="BF108" s="135">
        <f>IF(N108="snížená",J108,0)</f>
        <v>0</v>
      </c>
      <c r="BG108" s="135">
        <f>IF(N108="zákl. přenesená",J108,0)</f>
        <v>0</v>
      </c>
      <c r="BH108" s="135">
        <f>IF(N108="sníž. přenesená",J108,0)</f>
        <v>0</v>
      </c>
      <c r="BI108" s="135">
        <f>IF(N108="nulová",J108,0)</f>
        <v>0</v>
      </c>
      <c r="BJ108" s="13" t="s">
        <v>21</v>
      </c>
      <c r="BK108" s="135">
        <f>ROUND(I108*H108,2)</f>
        <v>0</v>
      </c>
      <c r="BL108" s="13" t="s">
        <v>134</v>
      </c>
      <c r="BM108" s="134" t="s">
        <v>163</v>
      </c>
    </row>
    <row r="109" spans="2:65" s="1" customFormat="1" ht="19.2" x14ac:dyDescent="0.2">
      <c r="B109" s="29"/>
      <c r="D109" s="136" t="s">
        <v>136</v>
      </c>
      <c r="F109" s="137" t="s">
        <v>164</v>
      </c>
      <c r="I109" s="138"/>
      <c r="L109" s="29"/>
      <c r="M109" s="139"/>
      <c r="T109" s="50"/>
      <c r="AT109" s="13" t="s">
        <v>136</v>
      </c>
      <c r="AU109" s="13" t="s">
        <v>21</v>
      </c>
    </row>
    <row r="110" spans="2:65" s="1" customFormat="1" ht="16.5" customHeight="1" x14ac:dyDescent="0.2">
      <c r="B110" s="29"/>
      <c r="C110" s="123" t="s">
        <v>165</v>
      </c>
      <c r="D110" s="123" t="s">
        <v>129</v>
      </c>
      <c r="E110" s="124" t="s">
        <v>166</v>
      </c>
      <c r="F110" s="125" t="s">
        <v>167</v>
      </c>
      <c r="G110" s="126" t="s">
        <v>132</v>
      </c>
      <c r="H110" s="127">
        <v>4</v>
      </c>
      <c r="I110" s="128"/>
      <c r="J110" s="129">
        <f>ROUND(I110*H110,2)</f>
        <v>0</v>
      </c>
      <c r="K110" s="125" t="s">
        <v>133</v>
      </c>
      <c r="L110" s="29"/>
      <c r="M110" s="130" t="s">
        <v>33</v>
      </c>
      <c r="N110" s="131" t="s">
        <v>49</v>
      </c>
      <c r="P110" s="132">
        <f>O110*H110</f>
        <v>0</v>
      </c>
      <c r="Q110" s="132">
        <v>0</v>
      </c>
      <c r="R110" s="132">
        <f>Q110*H110</f>
        <v>0</v>
      </c>
      <c r="S110" s="132">
        <v>0</v>
      </c>
      <c r="T110" s="133">
        <f>S110*H110</f>
        <v>0</v>
      </c>
      <c r="AR110" s="134" t="s">
        <v>134</v>
      </c>
      <c r="AT110" s="134" t="s">
        <v>129</v>
      </c>
      <c r="AU110" s="134" t="s">
        <v>21</v>
      </c>
      <c r="AY110" s="13" t="s">
        <v>128</v>
      </c>
      <c r="BE110" s="135">
        <f>IF(N110="základní",J110,0)</f>
        <v>0</v>
      </c>
      <c r="BF110" s="135">
        <f>IF(N110="snížená",J110,0)</f>
        <v>0</v>
      </c>
      <c r="BG110" s="135">
        <f>IF(N110="zákl. přenesená",J110,0)</f>
        <v>0</v>
      </c>
      <c r="BH110" s="135">
        <f>IF(N110="sníž. přenesená",J110,0)</f>
        <v>0</v>
      </c>
      <c r="BI110" s="135">
        <f>IF(N110="nulová",J110,0)</f>
        <v>0</v>
      </c>
      <c r="BJ110" s="13" t="s">
        <v>21</v>
      </c>
      <c r="BK110" s="135">
        <f>ROUND(I110*H110,2)</f>
        <v>0</v>
      </c>
      <c r="BL110" s="13" t="s">
        <v>134</v>
      </c>
      <c r="BM110" s="134" t="s">
        <v>168</v>
      </c>
    </row>
    <row r="111" spans="2:65" s="1" customFormat="1" ht="19.2" x14ac:dyDescent="0.2">
      <c r="B111" s="29"/>
      <c r="D111" s="136" t="s">
        <v>136</v>
      </c>
      <c r="F111" s="137" t="s">
        <v>169</v>
      </c>
      <c r="I111" s="138"/>
      <c r="L111" s="29"/>
      <c r="M111" s="139"/>
      <c r="T111" s="50"/>
      <c r="AT111" s="13" t="s">
        <v>136</v>
      </c>
      <c r="AU111" s="13" t="s">
        <v>21</v>
      </c>
    </row>
    <row r="112" spans="2:65" s="1" customFormat="1" ht="16.5" customHeight="1" x14ac:dyDescent="0.2">
      <c r="B112" s="29"/>
      <c r="C112" s="123" t="s">
        <v>170</v>
      </c>
      <c r="D112" s="123" t="s">
        <v>129</v>
      </c>
      <c r="E112" s="124" t="s">
        <v>171</v>
      </c>
      <c r="F112" s="125" t="s">
        <v>172</v>
      </c>
      <c r="G112" s="126" t="s">
        <v>132</v>
      </c>
      <c r="H112" s="127">
        <v>1</v>
      </c>
      <c r="I112" s="128"/>
      <c r="J112" s="129">
        <f>ROUND(I112*H112,2)</f>
        <v>0</v>
      </c>
      <c r="K112" s="125" t="s">
        <v>133</v>
      </c>
      <c r="L112" s="29"/>
      <c r="M112" s="130" t="s">
        <v>33</v>
      </c>
      <c r="N112" s="131" t="s">
        <v>49</v>
      </c>
      <c r="P112" s="132">
        <f>O112*H112</f>
        <v>0</v>
      </c>
      <c r="Q112" s="132">
        <v>0</v>
      </c>
      <c r="R112" s="132">
        <f>Q112*H112</f>
        <v>0</v>
      </c>
      <c r="S112" s="132">
        <v>0</v>
      </c>
      <c r="T112" s="133">
        <f>S112*H112</f>
        <v>0</v>
      </c>
      <c r="AR112" s="134" t="s">
        <v>134</v>
      </c>
      <c r="AT112" s="134" t="s">
        <v>129</v>
      </c>
      <c r="AU112" s="134" t="s">
        <v>21</v>
      </c>
      <c r="AY112" s="13" t="s">
        <v>128</v>
      </c>
      <c r="BE112" s="135">
        <f>IF(N112="základní",J112,0)</f>
        <v>0</v>
      </c>
      <c r="BF112" s="135">
        <f>IF(N112="snížená",J112,0)</f>
        <v>0</v>
      </c>
      <c r="BG112" s="135">
        <f>IF(N112="zákl. přenesená",J112,0)</f>
        <v>0</v>
      </c>
      <c r="BH112" s="135">
        <f>IF(N112="sníž. přenesená",J112,0)</f>
        <v>0</v>
      </c>
      <c r="BI112" s="135">
        <f>IF(N112="nulová",J112,0)</f>
        <v>0</v>
      </c>
      <c r="BJ112" s="13" t="s">
        <v>21</v>
      </c>
      <c r="BK112" s="135">
        <f>ROUND(I112*H112,2)</f>
        <v>0</v>
      </c>
      <c r="BL112" s="13" t="s">
        <v>134</v>
      </c>
      <c r="BM112" s="134" t="s">
        <v>173</v>
      </c>
    </row>
    <row r="113" spans="2:65" s="1" customFormat="1" ht="38.4" x14ac:dyDescent="0.2">
      <c r="B113" s="29"/>
      <c r="D113" s="136" t="s">
        <v>136</v>
      </c>
      <c r="F113" s="137" t="s">
        <v>174</v>
      </c>
      <c r="I113" s="138"/>
      <c r="L113" s="29"/>
      <c r="M113" s="139"/>
      <c r="T113" s="50"/>
      <c r="AT113" s="13" t="s">
        <v>136</v>
      </c>
      <c r="AU113" s="13" t="s">
        <v>21</v>
      </c>
    </row>
    <row r="114" spans="2:65" s="10" customFormat="1" ht="25.95" customHeight="1" x14ac:dyDescent="0.25">
      <c r="B114" s="113"/>
      <c r="D114" s="114" t="s">
        <v>77</v>
      </c>
      <c r="E114" s="115" t="s">
        <v>175</v>
      </c>
      <c r="F114" s="115" t="s">
        <v>176</v>
      </c>
      <c r="I114" s="116"/>
      <c r="J114" s="117">
        <f>BK114</f>
        <v>0</v>
      </c>
      <c r="L114" s="113"/>
      <c r="M114" s="118"/>
      <c r="P114" s="119">
        <f>SUM(P115:P138)</f>
        <v>0</v>
      </c>
      <c r="R114" s="119">
        <f>SUM(R115:R138)</f>
        <v>0</v>
      </c>
      <c r="T114" s="120">
        <f>SUM(T115:T138)</f>
        <v>0</v>
      </c>
      <c r="AR114" s="114" t="s">
        <v>21</v>
      </c>
      <c r="AT114" s="121" t="s">
        <v>77</v>
      </c>
      <c r="AU114" s="121" t="s">
        <v>78</v>
      </c>
      <c r="AY114" s="114" t="s">
        <v>128</v>
      </c>
      <c r="BK114" s="122">
        <f>SUM(BK115:BK138)</f>
        <v>0</v>
      </c>
    </row>
    <row r="115" spans="2:65" s="1" customFormat="1" ht="16.5" customHeight="1" x14ac:dyDescent="0.2">
      <c r="B115" s="29"/>
      <c r="C115" s="123" t="s">
        <v>177</v>
      </c>
      <c r="D115" s="123" t="s">
        <v>129</v>
      </c>
      <c r="E115" s="124" t="s">
        <v>178</v>
      </c>
      <c r="F115" s="125" t="s">
        <v>172</v>
      </c>
      <c r="G115" s="126" t="s">
        <v>132</v>
      </c>
      <c r="H115" s="127">
        <v>1</v>
      </c>
      <c r="I115" s="128"/>
      <c r="J115" s="129">
        <f>ROUND(I115*H115,2)</f>
        <v>0</v>
      </c>
      <c r="K115" s="125" t="s">
        <v>133</v>
      </c>
      <c r="L115" s="29"/>
      <c r="M115" s="130" t="s">
        <v>33</v>
      </c>
      <c r="N115" s="131" t="s">
        <v>49</v>
      </c>
      <c r="P115" s="132">
        <f>O115*H115</f>
        <v>0</v>
      </c>
      <c r="Q115" s="132">
        <v>0</v>
      </c>
      <c r="R115" s="132">
        <f>Q115*H115</f>
        <v>0</v>
      </c>
      <c r="S115" s="132">
        <v>0</v>
      </c>
      <c r="T115" s="133">
        <f>S115*H115</f>
        <v>0</v>
      </c>
      <c r="AR115" s="134" t="s">
        <v>134</v>
      </c>
      <c r="AT115" s="134" t="s">
        <v>129</v>
      </c>
      <c r="AU115" s="134" t="s">
        <v>21</v>
      </c>
      <c r="AY115" s="13" t="s">
        <v>128</v>
      </c>
      <c r="BE115" s="135">
        <f>IF(N115="základní",J115,0)</f>
        <v>0</v>
      </c>
      <c r="BF115" s="135">
        <f>IF(N115="snížená",J115,0)</f>
        <v>0</v>
      </c>
      <c r="BG115" s="135">
        <f>IF(N115="zákl. přenesená",J115,0)</f>
        <v>0</v>
      </c>
      <c r="BH115" s="135">
        <f>IF(N115="sníž. přenesená",J115,0)</f>
        <v>0</v>
      </c>
      <c r="BI115" s="135">
        <f>IF(N115="nulová",J115,0)</f>
        <v>0</v>
      </c>
      <c r="BJ115" s="13" t="s">
        <v>21</v>
      </c>
      <c r="BK115" s="135">
        <f>ROUND(I115*H115,2)</f>
        <v>0</v>
      </c>
      <c r="BL115" s="13" t="s">
        <v>134</v>
      </c>
      <c r="BM115" s="134" t="s">
        <v>179</v>
      </c>
    </row>
    <row r="116" spans="2:65" s="1" customFormat="1" ht="38.4" x14ac:dyDescent="0.2">
      <c r="B116" s="29"/>
      <c r="D116" s="136" t="s">
        <v>136</v>
      </c>
      <c r="F116" s="137" t="s">
        <v>180</v>
      </c>
      <c r="I116" s="138"/>
      <c r="L116" s="29"/>
      <c r="M116" s="139"/>
      <c r="T116" s="50"/>
      <c r="AT116" s="13" t="s">
        <v>136</v>
      </c>
      <c r="AU116" s="13" t="s">
        <v>21</v>
      </c>
    </row>
    <row r="117" spans="2:65" s="1" customFormat="1" ht="16.5" customHeight="1" x14ac:dyDescent="0.2">
      <c r="B117" s="29"/>
      <c r="C117" s="123" t="s">
        <v>181</v>
      </c>
      <c r="D117" s="123" t="s">
        <v>129</v>
      </c>
      <c r="E117" s="124" t="s">
        <v>182</v>
      </c>
      <c r="F117" s="125" t="s">
        <v>172</v>
      </c>
      <c r="G117" s="126" t="s">
        <v>132</v>
      </c>
      <c r="H117" s="127">
        <v>1</v>
      </c>
      <c r="I117" s="128"/>
      <c r="J117" s="129">
        <f>ROUND(I117*H117,2)</f>
        <v>0</v>
      </c>
      <c r="K117" s="125" t="s">
        <v>133</v>
      </c>
      <c r="L117" s="29"/>
      <c r="M117" s="130" t="s">
        <v>33</v>
      </c>
      <c r="N117" s="131" t="s">
        <v>49</v>
      </c>
      <c r="P117" s="132">
        <f>O117*H117</f>
        <v>0</v>
      </c>
      <c r="Q117" s="132">
        <v>0</v>
      </c>
      <c r="R117" s="132">
        <f>Q117*H117</f>
        <v>0</v>
      </c>
      <c r="S117" s="132">
        <v>0</v>
      </c>
      <c r="T117" s="133">
        <f>S117*H117</f>
        <v>0</v>
      </c>
      <c r="AR117" s="134" t="s">
        <v>134</v>
      </c>
      <c r="AT117" s="134" t="s">
        <v>129</v>
      </c>
      <c r="AU117" s="134" t="s">
        <v>21</v>
      </c>
      <c r="AY117" s="13" t="s">
        <v>128</v>
      </c>
      <c r="BE117" s="135">
        <f>IF(N117="základní",J117,0)</f>
        <v>0</v>
      </c>
      <c r="BF117" s="135">
        <f>IF(N117="snížená",J117,0)</f>
        <v>0</v>
      </c>
      <c r="BG117" s="135">
        <f>IF(N117="zákl. přenesená",J117,0)</f>
        <v>0</v>
      </c>
      <c r="BH117" s="135">
        <f>IF(N117="sníž. přenesená",J117,0)</f>
        <v>0</v>
      </c>
      <c r="BI117" s="135">
        <f>IF(N117="nulová",J117,0)</f>
        <v>0</v>
      </c>
      <c r="BJ117" s="13" t="s">
        <v>21</v>
      </c>
      <c r="BK117" s="135">
        <f>ROUND(I117*H117,2)</f>
        <v>0</v>
      </c>
      <c r="BL117" s="13" t="s">
        <v>134</v>
      </c>
      <c r="BM117" s="134" t="s">
        <v>183</v>
      </c>
    </row>
    <row r="118" spans="2:65" s="1" customFormat="1" ht="38.4" x14ac:dyDescent="0.2">
      <c r="B118" s="29"/>
      <c r="D118" s="136" t="s">
        <v>136</v>
      </c>
      <c r="F118" s="137" t="s">
        <v>174</v>
      </c>
      <c r="I118" s="138"/>
      <c r="L118" s="29"/>
      <c r="M118" s="139"/>
      <c r="T118" s="50"/>
      <c r="AT118" s="13" t="s">
        <v>136</v>
      </c>
      <c r="AU118" s="13" t="s">
        <v>21</v>
      </c>
    </row>
    <row r="119" spans="2:65" s="1" customFormat="1" ht="16.5" customHeight="1" x14ac:dyDescent="0.2">
      <c r="B119" s="29"/>
      <c r="C119" s="123" t="s">
        <v>8</v>
      </c>
      <c r="D119" s="123" t="s">
        <v>129</v>
      </c>
      <c r="E119" s="124" t="s">
        <v>184</v>
      </c>
      <c r="F119" s="125" t="s">
        <v>185</v>
      </c>
      <c r="G119" s="126" t="s">
        <v>132</v>
      </c>
      <c r="H119" s="127">
        <v>5</v>
      </c>
      <c r="I119" s="128"/>
      <c r="J119" s="129">
        <f>ROUND(I119*H119,2)</f>
        <v>0</v>
      </c>
      <c r="K119" s="125" t="s">
        <v>133</v>
      </c>
      <c r="L119" s="29"/>
      <c r="M119" s="130" t="s">
        <v>33</v>
      </c>
      <c r="N119" s="131" t="s">
        <v>49</v>
      </c>
      <c r="P119" s="132">
        <f>O119*H119</f>
        <v>0</v>
      </c>
      <c r="Q119" s="132">
        <v>0</v>
      </c>
      <c r="R119" s="132">
        <f>Q119*H119</f>
        <v>0</v>
      </c>
      <c r="S119" s="132">
        <v>0</v>
      </c>
      <c r="T119" s="133">
        <f>S119*H119</f>
        <v>0</v>
      </c>
      <c r="AR119" s="134" t="s">
        <v>134</v>
      </c>
      <c r="AT119" s="134" t="s">
        <v>129</v>
      </c>
      <c r="AU119" s="134" t="s">
        <v>21</v>
      </c>
      <c r="AY119" s="13" t="s">
        <v>128</v>
      </c>
      <c r="BE119" s="135">
        <f>IF(N119="základní",J119,0)</f>
        <v>0</v>
      </c>
      <c r="BF119" s="135">
        <f>IF(N119="snížená",J119,0)</f>
        <v>0</v>
      </c>
      <c r="BG119" s="135">
        <f>IF(N119="zákl. přenesená",J119,0)</f>
        <v>0</v>
      </c>
      <c r="BH119" s="135">
        <f>IF(N119="sníž. přenesená",J119,0)</f>
        <v>0</v>
      </c>
      <c r="BI119" s="135">
        <f>IF(N119="nulová",J119,0)</f>
        <v>0</v>
      </c>
      <c r="BJ119" s="13" t="s">
        <v>21</v>
      </c>
      <c r="BK119" s="135">
        <f>ROUND(I119*H119,2)</f>
        <v>0</v>
      </c>
      <c r="BL119" s="13" t="s">
        <v>134</v>
      </c>
      <c r="BM119" s="134" t="s">
        <v>186</v>
      </c>
    </row>
    <row r="120" spans="2:65" s="1" customFormat="1" ht="19.2" x14ac:dyDescent="0.2">
      <c r="B120" s="29"/>
      <c r="D120" s="136" t="s">
        <v>136</v>
      </c>
      <c r="F120" s="137" t="s">
        <v>187</v>
      </c>
      <c r="I120" s="138"/>
      <c r="L120" s="29"/>
      <c r="M120" s="139"/>
      <c r="T120" s="50"/>
      <c r="AT120" s="13" t="s">
        <v>136</v>
      </c>
      <c r="AU120" s="13" t="s">
        <v>21</v>
      </c>
    </row>
    <row r="121" spans="2:65" s="1" customFormat="1" ht="16.5" customHeight="1" x14ac:dyDescent="0.2">
      <c r="B121" s="29"/>
      <c r="C121" s="123" t="s">
        <v>188</v>
      </c>
      <c r="D121" s="123" t="s">
        <v>129</v>
      </c>
      <c r="E121" s="124" t="s">
        <v>189</v>
      </c>
      <c r="F121" s="125" t="s">
        <v>139</v>
      </c>
      <c r="G121" s="126" t="s">
        <v>132</v>
      </c>
      <c r="H121" s="127">
        <v>28</v>
      </c>
      <c r="I121" s="128"/>
      <c r="J121" s="129">
        <f>ROUND(I121*H121,2)</f>
        <v>0</v>
      </c>
      <c r="K121" s="125" t="s">
        <v>133</v>
      </c>
      <c r="L121" s="29"/>
      <c r="M121" s="130" t="s">
        <v>33</v>
      </c>
      <c r="N121" s="131" t="s">
        <v>49</v>
      </c>
      <c r="P121" s="132">
        <f>O121*H121</f>
        <v>0</v>
      </c>
      <c r="Q121" s="132">
        <v>0</v>
      </c>
      <c r="R121" s="132">
        <f>Q121*H121</f>
        <v>0</v>
      </c>
      <c r="S121" s="132">
        <v>0</v>
      </c>
      <c r="T121" s="133">
        <f>S121*H121</f>
        <v>0</v>
      </c>
      <c r="AR121" s="134" t="s">
        <v>134</v>
      </c>
      <c r="AT121" s="134" t="s">
        <v>129</v>
      </c>
      <c r="AU121" s="134" t="s">
        <v>21</v>
      </c>
      <c r="AY121" s="13" t="s">
        <v>128</v>
      </c>
      <c r="BE121" s="135">
        <f>IF(N121="základní",J121,0)</f>
        <v>0</v>
      </c>
      <c r="BF121" s="135">
        <f>IF(N121="snížená",J121,0)</f>
        <v>0</v>
      </c>
      <c r="BG121" s="135">
        <f>IF(N121="zákl. přenesená",J121,0)</f>
        <v>0</v>
      </c>
      <c r="BH121" s="135">
        <f>IF(N121="sníž. přenesená",J121,0)</f>
        <v>0</v>
      </c>
      <c r="BI121" s="135">
        <f>IF(N121="nulová",J121,0)</f>
        <v>0</v>
      </c>
      <c r="BJ121" s="13" t="s">
        <v>21</v>
      </c>
      <c r="BK121" s="135">
        <f>ROUND(I121*H121,2)</f>
        <v>0</v>
      </c>
      <c r="BL121" s="13" t="s">
        <v>134</v>
      </c>
      <c r="BM121" s="134" t="s">
        <v>190</v>
      </c>
    </row>
    <row r="122" spans="2:65" s="1" customFormat="1" ht="38.4" x14ac:dyDescent="0.2">
      <c r="B122" s="29"/>
      <c r="D122" s="136" t="s">
        <v>136</v>
      </c>
      <c r="F122" s="137" t="s">
        <v>191</v>
      </c>
      <c r="I122" s="138"/>
      <c r="L122" s="29"/>
      <c r="M122" s="139"/>
      <c r="T122" s="50"/>
      <c r="AT122" s="13" t="s">
        <v>136</v>
      </c>
      <c r="AU122" s="13" t="s">
        <v>21</v>
      </c>
    </row>
    <row r="123" spans="2:65" s="1" customFormat="1" ht="16.5" customHeight="1" x14ac:dyDescent="0.2">
      <c r="B123" s="29"/>
      <c r="C123" s="123" t="s">
        <v>192</v>
      </c>
      <c r="D123" s="123" t="s">
        <v>129</v>
      </c>
      <c r="E123" s="124" t="s">
        <v>193</v>
      </c>
      <c r="F123" s="125" t="s">
        <v>194</v>
      </c>
      <c r="G123" s="126" t="s">
        <v>132</v>
      </c>
      <c r="H123" s="127">
        <v>3</v>
      </c>
      <c r="I123" s="128"/>
      <c r="J123" s="129">
        <f>ROUND(I123*H123,2)</f>
        <v>0</v>
      </c>
      <c r="K123" s="125" t="s">
        <v>133</v>
      </c>
      <c r="L123" s="29"/>
      <c r="M123" s="130" t="s">
        <v>33</v>
      </c>
      <c r="N123" s="131" t="s">
        <v>49</v>
      </c>
      <c r="P123" s="132">
        <f>O123*H123</f>
        <v>0</v>
      </c>
      <c r="Q123" s="132">
        <v>0</v>
      </c>
      <c r="R123" s="132">
        <f>Q123*H123</f>
        <v>0</v>
      </c>
      <c r="S123" s="132">
        <v>0</v>
      </c>
      <c r="T123" s="133">
        <f>S123*H123</f>
        <v>0</v>
      </c>
      <c r="AR123" s="134" t="s">
        <v>134</v>
      </c>
      <c r="AT123" s="134" t="s">
        <v>129</v>
      </c>
      <c r="AU123" s="134" t="s">
        <v>21</v>
      </c>
      <c r="AY123" s="13" t="s">
        <v>128</v>
      </c>
      <c r="BE123" s="135">
        <f>IF(N123="základní",J123,0)</f>
        <v>0</v>
      </c>
      <c r="BF123" s="135">
        <f>IF(N123="snížená",J123,0)</f>
        <v>0</v>
      </c>
      <c r="BG123" s="135">
        <f>IF(N123="zákl. přenesená",J123,0)</f>
        <v>0</v>
      </c>
      <c r="BH123" s="135">
        <f>IF(N123="sníž. přenesená",J123,0)</f>
        <v>0</v>
      </c>
      <c r="BI123" s="135">
        <f>IF(N123="nulová",J123,0)</f>
        <v>0</v>
      </c>
      <c r="BJ123" s="13" t="s">
        <v>21</v>
      </c>
      <c r="BK123" s="135">
        <f>ROUND(I123*H123,2)</f>
        <v>0</v>
      </c>
      <c r="BL123" s="13" t="s">
        <v>134</v>
      </c>
      <c r="BM123" s="134" t="s">
        <v>195</v>
      </c>
    </row>
    <row r="124" spans="2:65" s="1" customFormat="1" ht="38.4" x14ac:dyDescent="0.2">
      <c r="B124" s="29"/>
      <c r="D124" s="136" t="s">
        <v>136</v>
      </c>
      <c r="F124" s="137" t="s">
        <v>196</v>
      </c>
      <c r="I124" s="138"/>
      <c r="L124" s="29"/>
      <c r="M124" s="139"/>
      <c r="T124" s="50"/>
      <c r="AT124" s="13" t="s">
        <v>136</v>
      </c>
      <c r="AU124" s="13" t="s">
        <v>21</v>
      </c>
    </row>
    <row r="125" spans="2:65" s="1" customFormat="1" ht="16.5" customHeight="1" x14ac:dyDescent="0.2">
      <c r="B125" s="29"/>
      <c r="C125" s="123" t="s">
        <v>197</v>
      </c>
      <c r="D125" s="123" t="s">
        <v>129</v>
      </c>
      <c r="E125" s="124" t="s">
        <v>198</v>
      </c>
      <c r="F125" s="125" t="s">
        <v>199</v>
      </c>
      <c r="G125" s="126" t="s">
        <v>132</v>
      </c>
      <c r="H125" s="127">
        <v>4</v>
      </c>
      <c r="I125" s="128"/>
      <c r="J125" s="129">
        <f>ROUND(I125*H125,2)</f>
        <v>0</v>
      </c>
      <c r="K125" s="125" t="s">
        <v>133</v>
      </c>
      <c r="L125" s="29"/>
      <c r="M125" s="130" t="s">
        <v>33</v>
      </c>
      <c r="N125" s="131" t="s">
        <v>49</v>
      </c>
      <c r="P125" s="132">
        <f>O125*H125</f>
        <v>0</v>
      </c>
      <c r="Q125" s="132">
        <v>0</v>
      </c>
      <c r="R125" s="132">
        <f>Q125*H125</f>
        <v>0</v>
      </c>
      <c r="S125" s="132">
        <v>0</v>
      </c>
      <c r="T125" s="133">
        <f>S125*H125</f>
        <v>0</v>
      </c>
      <c r="AR125" s="134" t="s">
        <v>134</v>
      </c>
      <c r="AT125" s="134" t="s">
        <v>129</v>
      </c>
      <c r="AU125" s="134" t="s">
        <v>21</v>
      </c>
      <c r="AY125" s="13" t="s">
        <v>128</v>
      </c>
      <c r="BE125" s="135">
        <f>IF(N125="základní",J125,0)</f>
        <v>0</v>
      </c>
      <c r="BF125" s="135">
        <f>IF(N125="snížená",J125,0)</f>
        <v>0</v>
      </c>
      <c r="BG125" s="135">
        <f>IF(N125="zákl. přenesená",J125,0)</f>
        <v>0</v>
      </c>
      <c r="BH125" s="135">
        <f>IF(N125="sníž. přenesená",J125,0)</f>
        <v>0</v>
      </c>
      <c r="BI125" s="135">
        <f>IF(N125="nulová",J125,0)</f>
        <v>0</v>
      </c>
      <c r="BJ125" s="13" t="s">
        <v>21</v>
      </c>
      <c r="BK125" s="135">
        <f>ROUND(I125*H125,2)</f>
        <v>0</v>
      </c>
      <c r="BL125" s="13" t="s">
        <v>134</v>
      </c>
      <c r="BM125" s="134" t="s">
        <v>200</v>
      </c>
    </row>
    <row r="126" spans="2:65" s="1" customFormat="1" ht="19.2" x14ac:dyDescent="0.2">
      <c r="B126" s="29"/>
      <c r="D126" s="136" t="s">
        <v>136</v>
      </c>
      <c r="F126" s="137" t="s">
        <v>201</v>
      </c>
      <c r="I126" s="138"/>
      <c r="L126" s="29"/>
      <c r="M126" s="139"/>
      <c r="T126" s="50"/>
      <c r="AT126" s="13" t="s">
        <v>136</v>
      </c>
      <c r="AU126" s="13" t="s">
        <v>21</v>
      </c>
    </row>
    <row r="127" spans="2:65" s="1" customFormat="1" ht="16.5" customHeight="1" x14ac:dyDescent="0.2">
      <c r="B127" s="29"/>
      <c r="C127" s="123" t="s">
        <v>202</v>
      </c>
      <c r="D127" s="123" t="s">
        <v>129</v>
      </c>
      <c r="E127" s="124" t="s">
        <v>203</v>
      </c>
      <c r="F127" s="125" t="s">
        <v>204</v>
      </c>
      <c r="G127" s="126" t="s">
        <v>132</v>
      </c>
      <c r="H127" s="127">
        <v>4</v>
      </c>
      <c r="I127" s="128"/>
      <c r="J127" s="129">
        <f>ROUND(I127*H127,2)</f>
        <v>0</v>
      </c>
      <c r="K127" s="125" t="s">
        <v>133</v>
      </c>
      <c r="L127" s="29"/>
      <c r="M127" s="130" t="s">
        <v>33</v>
      </c>
      <c r="N127" s="131" t="s">
        <v>49</v>
      </c>
      <c r="P127" s="132">
        <f>O127*H127</f>
        <v>0</v>
      </c>
      <c r="Q127" s="132">
        <v>0</v>
      </c>
      <c r="R127" s="132">
        <f>Q127*H127</f>
        <v>0</v>
      </c>
      <c r="S127" s="132">
        <v>0</v>
      </c>
      <c r="T127" s="133">
        <f>S127*H127</f>
        <v>0</v>
      </c>
      <c r="AR127" s="134" t="s">
        <v>134</v>
      </c>
      <c r="AT127" s="134" t="s">
        <v>129</v>
      </c>
      <c r="AU127" s="134" t="s">
        <v>21</v>
      </c>
      <c r="AY127" s="13" t="s">
        <v>128</v>
      </c>
      <c r="BE127" s="135">
        <f>IF(N127="základní",J127,0)</f>
        <v>0</v>
      </c>
      <c r="BF127" s="135">
        <f>IF(N127="snížená",J127,0)</f>
        <v>0</v>
      </c>
      <c r="BG127" s="135">
        <f>IF(N127="zákl. přenesená",J127,0)</f>
        <v>0</v>
      </c>
      <c r="BH127" s="135">
        <f>IF(N127="sníž. přenesená",J127,0)</f>
        <v>0</v>
      </c>
      <c r="BI127" s="135">
        <f>IF(N127="nulová",J127,0)</f>
        <v>0</v>
      </c>
      <c r="BJ127" s="13" t="s">
        <v>21</v>
      </c>
      <c r="BK127" s="135">
        <f>ROUND(I127*H127,2)</f>
        <v>0</v>
      </c>
      <c r="BL127" s="13" t="s">
        <v>134</v>
      </c>
      <c r="BM127" s="134" t="s">
        <v>205</v>
      </c>
    </row>
    <row r="128" spans="2:65" s="1" customFormat="1" ht="19.2" x14ac:dyDescent="0.2">
      <c r="B128" s="29"/>
      <c r="D128" s="136" t="s">
        <v>136</v>
      </c>
      <c r="F128" s="137" t="s">
        <v>206</v>
      </c>
      <c r="I128" s="138"/>
      <c r="L128" s="29"/>
      <c r="M128" s="139"/>
      <c r="T128" s="50"/>
      <c r="AT128" s="13" t="s">
        <v>136</v>
      </c>
      <c r="AU128" s="13" t="s">
        <v>21</v>
      </c>
    </row>
    <row r="129" spans="2:65" s="1" customFormat="1" ht="16.5" customHeight="1" x14ac:dyDescent="0.2">
      <c r="B129" s="29"/>
      <c r="C129" s="123" t="s">
        <v>207</v>
      </c>
      <c r="D129" s="123" t="s">
        <v>129</v>
      </c>
      <c r="E129" s="124" t="s">
        <v>208</v>
      </c>
      <c r="F129" s="125" t="s">
        <v>209</v>
      </c>
      <c r="G129" s="126" t="s">
        <v>132</v>
      </c>
      <c r="H129" s="127">
        <v>1</v>
      </c>
      <c r="I129" s="128"/>
      <c r="J129" s="129">
        <f>ROUND(I129*H129,2)</f>
        <v>0</v>
      </c>
      <c r="K129" s="125" t="s">
        <v>133</v>
      </c>
      <c r="L129" s="29"/>
      <c r="M129" s="130" t="s">
        <v>33</v>
      </c>
      <c r="N129" s="131" t="s">
        <v>49</v>
      </c>
      <c r="P129" s="132">
        <f>O129*H129</f>
        <v>0</v>
      </c>
      <c r="Q129" s="132">
        <v>0</v>
      </c>
      <c r="R129" s="132">
        <f>Q129*H129</f>
        <v>0</v>
      </c>
      <c r="S129" s="132">
        <v>0</v>
      </c>
      <c r="T129" s="133">
        <f>S129*H129</f>
        <v>0</v>
      </c>
      <c r="AR129" s="134" t="s">
        <v>134</v>
      </c>
      <c r="AT129" s="134" t="s">
        <v>129</v>
      </c>
      <c r="AU129" s="134" t="s">
        <v>21</v>
      </c>
      <c r="AY129" s="13" t="s">
        <v>128</v>
      </c>
      <c r="BE129" s="135">
        <f>IF(N129="základní",J129,0)</f>
        <v>0</v>
      </c>
      <c r="BF129" s="135">
        <f>IF(N129="snížená",J129,0)</f>
        <v>0</v>
      </c>
      <c r="BG129" s="135">
        <f>IF(N129="zákl. přenesená",J129,0)</f>
        <v>0</v>
      </c>
      <c r="BH129" s="135">
        <f>IF(N129="sníž. přenesená",J129,0)</f>
        <v>0</v>
      </c>
      <c r="BI129" s="135">
        <f>IF(N129="nulová",J129,0)</f>
        <v>0</v>
      </c>
      <c r="BJ129" s="13" t="s">
        <v>21</v>
      </c>
      <c r="BK129" s="135">
        <f>ROUND(I129*H129,2)</f>
        <v>0</v>
      </c>
      <c r="BL129" s="13" t="s">
        <v>134</v>
      </c>
      <c r="BM129" s="134" t="s">
        <v>210</v>
      </c>
    </row>
    <row r="130" spans="2:65" s="1" customFormat="1" ht="19.2" x14ac:dyDescent="0.2">
      <c r="B130" s="29"/>
      <c r="D130" s="136" t="s">
        <v>136</v>
      </c>
      <c r="F130" s="137" t="s">
        <v>211</v>
      </c>
      <c r="I130" s="138"/>
      <c r="L130" s="29"/>
      <c r="M130" s="139"/>
      <c r="T130" s="50"/>
      <c r="AT130" s="13" t="s">
        <v>136</v>
      </c>
      <c r="AU130" s="13" t="s">
        <v>21</v>
      </c>
    </row>
    <row r="131" spans="2:65" s="1" customFormat="1" ht="16.5" customHeight="1" x14ac:dyDescent="0.2">
      <c r="B131" s="29"/>
      <c r="C131" s="123" t="s">
        <v>212</v>
      </c>
      <c r="D131" s="123" t="s">
        <v>129</v>
      </c>
      <c r="E131" s="124" t="s">
        <v>213</v>
      </c>
      <c r="F131" s="125" t="s">
        <v>214</v>
      </c>
      <c r="G131" s="126" t="s">
        <v>132</v>
      </c>
      <c r="H131" s="127">
        <v>1</v>
      </c>
      <c r="I131" s="128"/>
      <c r="J131" s="129">
        <f>ROUND(I131*H131,2)</f>
        <v>0</v>
      </c>
      <c r="K131" s="125" t="s">
        <v>133</v>
      </c>
      <c r="L131" s="29"/>
      <c r="M131" s="130" t="s">
        <v>33</v>
      </c>
      <c r="N131" s="131" t="s">
        <v>49</v>
      </c>
      <c r="P131" s="132">
        <f>O131*H131</f>
        <v>0</v>
      </c>
      <c r="Q131" s="132">
        <v>0</v>
      </c>
      <c r="R131" s="132">
        <f>Q131*H131</f>
        <v>0</v>
      </c>
      <c r="S131" s="132">
        <v>0</v>
      </c>
      <c r="T131" s="133">
        <f>S131*H131</f>
        <v>0</v>
      </c>
      <c r="AR131" s="134" t="s">
        <v>134</v>
      </c>
      <c r="AT131" s="134" t="s">
        <v>129</v>
      </c>
      <c r="AU131" s="134" t="s">
        <v>21</v>
      </c>
      <c r="AY131" s="13" t="s">
        <v>128</v>
      </c>
      <c r="BE131" s="135">
        <f>IF(N131="základní",J131,0)</f>
        <v>0</v>
      </c>
      <c r="BF131" s="135">
        <f>IF(N131="snížená",J131,0)</f>
        <v>0</v>
      </c>
      <c r="BG131" s="135">
        <f>IF(N131="zákl. přenesená",J131,0)</f>
        <v>0</v>
      </c>
      <c r="BH131" s="135">
        <f>IF(N131="sníž. přenesená",J131,0)</f>
        <v>0</v>
      </c>
      <c r="BI131" s="135">
        <f>IF(N131="nulová",J131,0)</f>
        <v>0</v>
      </c>
      <c r="BJ131" s="13" t="s">
        <v>21</v>
      </c>
      <c r="BK131" s="135">
        <f>ROUND(I131*H131,2)</f>
        <v>0</v>
      </c>
      <c r="BL131" s="13" t="s">
        <v>134</v>
      </c>
      <c r="BM131" s="134" t="s">
        <v>215</v>
      </c>
    </row>
    <row r="132" spans="2:65" s="1" customFormat="1" ht="19.2" x14ac:dyDescent="0.2">
      <c r="B132" s="29"/>
      <c r="D132" s="136" t="s">
        <v>136</v>
      </c>
      <c r="F132" s="137" t="s">
        <v>216</v>
      </c>
      <c r="I132" s="138"/>
      <c r="L132" s="29"/>
      <c r="M132" s="139"/>
      <c r="T132" s="50"/>
      <c r="AT132" s="13" t="s">
        <v>136</v>
      </c>
      <c r="AU132" s="13" t="s">
        <v>21</v>
      </c>
    </row>
    <row r="133" spans="2:65" s="1" customFormat="1" ht="16.5" customHeight="1" x14ac:dyDescent="0.2">
      <c r="B133" s="29"/>
      <c r="C133" s="123" t="s">
        <v>217</v>
      </c>
      <c r="D133" s="123" t="s">
        <v>129</v>
      </c>
      <c r="E133" s="124" t="s">
        <v>218</v>
      </c>
      <c r="F133" s="125" t="s">
        <v>219</v>
      </c>
      <c r="G133" s="126" t="s">
        <v>132</v>
      </c>
      <c r="H133" s="127">
        <v>3</v>
      </c>
      <c r="I133" s="128"/>
      <c r="J133" s="129">
        <f>ROUND(I133*H133,2)</f>
        <v>0</v>
      </c>
      <c r="K133" s="125" t="s">
        <v>133</v>
      </c>
      <c r="L133" s="29"/>
      <c r="M133" s="130" t="s">
        <v>33</v>
      </c>
      <c r="N133" s="131" t="s">
        <v>49</v>
      </c>
      <c r="P133" s="132">
        <f>O133*H133</f>
        <v>0</v>
      </c>
      <c r="Q133" s="132">
        <v>0</v>
      </c>
      <c r="R133" s="132">
        <f>Q133*H133</f>
        <v>0</v>
      </c>
      <c r="S133" s="132">
        <v>0</v>
      </c>
      <c r="T133" s="133">
        <f>S133*H133</f>
        <v>0</v>
      </c>
      <c r="AR133" s="134" t="s">
        <v>134</v>
      </c>
      <c r="AT133" s="134" t="s">
        <v>129</v>
      </c>
      <c r="AU133" s="134" t="s">
        <v>21</v>
      </c>
      <c r="AY133" s="13" t="s">
        <v>128</v>
      </c>
      <c r="BE133" s="135">
        <f>IF(N133="základní",J133,0)</f>
        <v>0</v>
      </c>
      <c r="BF133" s="135">
        <f>IF(N133="snížená",J133,0)</f>
        <v>0</v>
      </c>
      <c r="BG133" s="135">
        <f>IF(N133="zákl. přenesená",J133,0)</f>
        <v>0</v>
      </c>
      <c r="BH133" s="135">
        <f>IF(N133="sníž. přenesená",J133,0)</f>
        <v>0</v>
      </c>
      <c r="BI133" s="135">
        <f>IF(N133="nulová",J133,0)</f>
        <v>0</v>
      </c>
      <c r="BJ133" s="13" t="s">
        <v>21</v>
      </c>
      <c r="BK133" s="135">
        <f>ROUND(I133*H133,2)</f>
        <v>0</v>
      </c>
      <c r="BL133" s="13" t="s">
        <v>134</v>
      </c>
      <c r="BM133" s="134" t="s">
        <v>220</v>
      </c>
    </row>
    <row r="134" spans="2:65" s="1" customFormat="1" ht="38.4" x14ac:dyDescent="0.2">
      <c r="B134" s="29"/>
      <c r="D134" s="136" t="s">
        <v>136</v>
      </c>
      <c r="F134" s="137" t="s">
        <v>221</v>
      </c>
      <c r="I134" s="138"/>
      <c r="L134" s="29"/>
      <c r="M134" s="139"/>
      <c r="T134" s="50"/>
      <c r="AT134" s="13" t="s">
        <v>136</v>
      </c>
      <c r="AU134" s="13" t="s">
        <v>21</v>
      </c>
    </row>
    <row r="135" spans="2:65" s="1" customFormat="1" ht="16.5" customHeight="1" x14ac:dyDescent="0.2">
      <c r="B135" s="29"/>
      <c r="C135" s="123" t="s">
        <v>222</v>
      </c>
      <c r="D135" s="123" t="s">
        <v>129</v>
      </c>
      <c r="E135" s="124" t="s">
        <v>223</v>
      </c>
      <c r="F135" s="125" t="s">
        <v>224</v>
      </c>
      <c r="G135" s="126" t="s">
        <v>132</v>
      </c>
      <c r="H135" s="127">
        <v>2</v>
      </c>
      <c r="I135" s="128"/>
      <c r="J135" s="129">
        <f>ROUND(I135*H135,2)</f>
        <v>0</v>
      </c>
      <c r="K135" s="125" t="s">
        <v>133</v>
      </c>
      <c r="L135" s="29"/>
      <c r="M135" s="130" t="s">
        <v>33</v>
      </c>
      <c r="N135" s="131" t="s">
        <v>49</v>
      </c>
      <c r="P135" s="132">
        <f>O135*H135</f>
        <v>0</v>
      </c>
      <c r="Q135" s="132">
        <v>0</v>
      </c>
      <c r="R135" s="132">
        <f>Q135*H135</f>
        <v>0</v>
      </c>
      <c r="S135" s="132">
        <v>0</v>
      </c>
      <c r="T135" s="133">
        <f>S135*H135</f>
        <v>0</v>
      </c>
      <c r="AR135" s="134" t="s">
        <v>134</v>
      </c>
      <c r="AT135" s="134" t="s">
        <v>129</v>
      </c>
      <c r="AU135" s="134" t="s">
        <v>21</v>
      </c>
      <c r="AY135" s="13" t="s">
        <v>128</v>
      </c>
      <c r="BE135" s="135">
        <f>IF(N135="základní",J135,0)</f>
        <v>0</v>
      </c>
      <c r="BF135" s="135">
        <f>IF(N135="snížená",J135,0)</f>
        <v>0</v>
      </c>
      <c r="BG135" s="135">
        <f>IF(N135="zákl. přenesená",J135,0)</f>
        <v>0</v>
      </c>
      <c r="BH135" s="135">
        <f>IF(N135="sníž. přenesená",J135,0)</f>
        <v>0</v>
      </c>
      <c r="BI135" s="135">
        <f>IF(N135="nulová",J135,0)</f>
        <v>0</v>
      </c>
      <c r="BJ135" s="13" t="s">
        <v>21</v>
      </c>
      <c r="BK135" s="135">
        <f>ROUND(I135*H135,2)</f>
        <v>0</v>
      </c>
      <c r="BL135" s="13" t="s">
        <v>134</v>
      </c>
      <c r="BM135" s="134" t="s">
        <v>225</v>
      </c>
    </row>
    <row r="136" spans="2:65" s="1" customFormat="1" ht="19.2" x14ac:dyDescent="0.2">
      <c r="B136" s="29"/>
      <c r="D136" s="136" t="s">
        <v>136</v>
      </c>
      <c r="F136" s="137" t="s">
        <v>226</v>
      </c>
      <c r="I136" s="138"/>
      <c r="L136" s="29"/>
      <c r="M136" s="139"/>
      <c r="T136" s="50"/>
      <c r="AT136" s="13" t="s">
        <v>136</v>
      </c>
      <c r="AU136" s="13" t="s">
        <v>21</v>
      </c>
    </row>
    <row r="137" spans="2:65" s="1" customFormat="1" ht="16.5" customHeight="1" x14ac:dyDescent="0.2">
      <c r="B137" s="29"/>
      <c r="C137" s="123" t="s">
        <v>7</v>
      </c>
      <c r="D137" s="123" t="s">
        <v>129</v>
      </c>
      <c r="E137" s="124" t="s">
        <v>227</v>
      </c>
      <c r="F137" s="125" t="s">
        <v>228</v>
      </c>
      <c r="G137" s="126" t="s">
        <v>132</v>
      </c>
      <c r="H137" s="127">
        <v>3</v>
      </c>
      <c r="I137" s="128"/>
      <c r="J137" s="129">
        <f>ROUND(I137*H137,2)</f>
        <v>0</v>
      </c>
      <c r="K137" s="125" t="s">
        <v>133</v>
      </c>
      <c r="L137" s="29"/>
      <c r="M137" s="130" t="s">
        <v>33</v>
      </c>
      <c r="N137" s="131" t="s">
        <v>49</v>
      </c>
      <c r="P137" s="132">
        <f>O137*H137</f>
        <v>0</v>
      </c>
      <c r="Q137" s="132">
        <v>0</v>
      </c>
      <c r="R137" s="132">
        <f>Q137*H137</f>
        <v>0</v>
      </c>
      <c r="S137" s="132">
        <v>0</v>
      </c>
      <c r="T137" s="133">
        <f>S137*H137</f>
        <v>0</v>
      </c>
      <c r="AR137" s="134" t="s">
        <v>134</v>
      </c>
      <c r="AT137" s="134" t="s">
        <v>129</v>
      </c>
      <c r="AU137" s="134" t="s">
        <v>21</v>
      </c>
      <c r="AY137" s="13" t="s">
        <v>128</v>
      </c>
      <c r="BE137" s="135">
        <f>IF(N137="základní",J137,0)</f>
        <v>0</v>
      </c>
      <c r="BF137" s="135">
        <f>IF(N137="snížená",J137,0)</f>
        <v>0</v>
      </c>
      <c r="BG137" s="135">
        <f>IF(N137="zákl. přenesená",J137,0)</f>
        <v>0</v>
      </c>
      <c r="BH137" s="135">
        <f>IF(N137="sníž. přenesená",J137,0)</f>
        <v>0</v>
      </c>
      <c r="BI137" s="135">
        <f>IF(N137="nulová",J137,0)</f>
        <v>0</v>
      </c>
      <c r="BJ137" s="13" t="s">
        <v>21</v>
      </c>
      <c r="BK137" s="135">
        <f>ROUND(I137*H137,2)</f>
        <v>0</v>
      </c>
      <c r="BL137" s="13" t="s">
        <v>134</v>
      </c>
      <c r="BM137" s="134" t="s">
        <v>229</v>
      </c>
    </row>
    <row r="138" spans="2:65" s="1" customFormat="1" ht="48" x14ac:dyDescent="0.2">
      <c r="B138" s="29"/>
      <c r="D138" s="136" t="s">
        <v>136</v>
      </c>
      <c r="F138" s="137" t="s">
        <v>230</v>
      </c>
      <c r="I138" s="138"/>
      <c r="L138" s="29"/>
      <c r="M138" s="139"/>
      <c r="T138" s="50"/>
      <c r="AT138" s="13" t="s">
        <v>136</v>
      </c>
      <c r="AU138" s="13" t="s">
        <v>21</v>
      </c>
    </row>
    <row r="139" spans="2:65" s="10" customFormat="1" ht="25.95" customHeight="1" x14ac:dyDescent="0.25">
      <c r="B139" s="113"/>
      <c r="D139" s="114" t="s">
        <v>77</v>
      </c>
      <c r="E139" s="115" t="s">
        <v>231</v>
      </c>
      <c r="F139" s="115" t="s">
        <v>232</v>
      </c>
      <c r="I139" s="116"/>
      <c r="J139" s="117">
        <f>BK139</f>
        <v>0</v>
      </c>
      <c r="L139" s="113"/>
      <c r="M139" s="118"/>
      <c r="P139" s="119">
        <f>SUM(P140:P157)</f>
        <v>0</v>
      </c>
      <c r="R139" s="119">
        <f>SUM(R140:R157)</f>
        <v>0</v>
      </c>
      <c r="T139" s="120">
        <f>SUM(T140:T157)</f>
        <v>0</v>
      </c>
      <c r="AR139" s="114" t="s">
        <v>21</v>
      </c>
      <c r="AT139" s="121" t="s">
        <v>77</v>
      </c>
      <c r="AU139" s="121" t="s">
        <v>78</v>
      </c>
      <c r="AY139" s="114" t="s">
        <v>128</v>
      </c>
      <c r="BK139" s="122">
        <f>SUM(BK140:BK157)</f>
        <v>0</v>
      </c>
    </row>
    <row r="140" spans="2:65" s="1" customFormat="1" ht="16.5" customHeight="1" x14ac:dyDescent="0.2">
      <c r="B140" s="29"/>
      <c r="C140" s="123" t="s">
        <v>233</v>
      </c>
      <c r="D140" s="123" t="s">
        <v>129</v>
      </c>
      <c r="E140" s="124" t="s">
        <v>234</v>
      </c>
      <c r="F140" s="125" t="s">
        <v>235</v>
      </c>
      <c r="G140" s="126" t="s">
        <v>132</v>
      </c>
      <c r="H140" s="127">
        <v>30</v>
      </c>
      <c r="I140" s="128"/>
      <c r="J140" s="129">
        <f>ROUND(I140*H140,2)</f>
        <v>0</v>
      </c>
      <c r="K140" s="125" t="s">
        <v>133</v>
      </c>
      <c r="L140" s="29"/>
      <c r="M140" s="130" t="s">
        <v>33</v>
      </c>
      <c r="N140" s="131" t="s">
        <v>49</v>
      </c>
      <c r="P140" s="132">
        <f>O140*H140</f>
        <v>0</v>
      </c>
      <c r="Q140" s="132">
        <v>0</v>
      </c>
      <c r="R140" s="132">
        <f>Q140*H140</f>
        <v>0</v>
      </c>
      <c r="S140" s="132">
        <v>0</v>
      </c>
      <c r="T140" s="133">
        <f>S140*H140</f>
        <v>0</v>
      </c>
      <c r="AR140" s="134" t="s">
        <v>134</v>
      </c>
      <c r="AT140" s="134" t="s">
        <v>129</v>
      </c>
      <c r="AU140" s="134" t="s">
        <v>21</v>
      </c>
      <c r="AY140" s="13" t="s">
        <v>128</v>
      </c>
      <c r="BE140" s="135">
        <f>IF(N140="základní",J140,0)</f>
        <v>0</v>
      </c>
      <c r="BF140" s="135">
        <f>IF(N140="snížená",J140,0)</f>
        <v>0</v>
      </c>
      <c r="BG140" s="135">
        <f>IF(N140="zákl. přenesená",J140,0)</f>
        <v>0</v>
      </c>
      <c r="BH140" s="135">
        <f>IF(N140="sníž. přenesená",J140,0)</f>
        <v>0</v>
      </c>
      <c r="BI140" s="135">
        <f>IF(N140="nulová",J140,0)</f>
        <v>0</v>
      </c>
      <c r="BJ140" s="13" t="s">
        <v>21</v>
      </c>
      <c r="BK140" s="135">
        <f>ROUND(I140*H140,2)</f>
        <v>0</v>
      </c>
      <c r="BL140" s="13" t="s">
        <v>134</v>
      </c>
      <c r="BM140" s="134" t="s">
        <v>236</v>
      </c>
    </row>
    <row r="141" spans="2:65" s="1" customFormat="1" ht="19.2" x14ac:dyDescent="0.2">
      <c r="B141" s="29"/>
      <c r="D141" s="136" t="s">
        <v>136</v>
      </c>
      <c r="F141" s="137" t="s">
        <v>237</v>
      </c>
      <c r="I141" s="138"/>
      <c r="L141" s="29"/>
      <c r="M141" s="139"/>
      <c r="T141" s="50"/>
      <c r="AT141" s="13" t="s">
        <v>136</v>
      </c>
      <c r="AU141" s="13" t="s">
        <v>21</v>
      </c>
    </row>
    <row r="142" spans="2:65" s="1" customFormat="1" ht="16.5" customHeight="1" x14ac:dyDescent="0.2">
      <c r="B142" s="29"/>
      <c r="C142" s="123" t="s">
        <v>234</v>
      </c>
      <c r="D142" s="123" t="s">
        <v>129</v>
      </c>
      <c r="E142" s="124" t="s">
        <v>238</v>
      </c>
      <c r="F142" s="125" t="s">
        <v>239</v>
      </c>
      <c r="G142" s="126" t="s">
        <v>132</v>
      </c>
      <c r="H142" s="127">
        <v>3</v>
      </c>
      <c r="I142" s="128"/>
      <c r="J142" s="129">
        <f>ROUND(I142*H142,2)</f>
        <v>0</v>
      </c>
      <c r="K142" s="125" t="s">
        <v>133</v>
      </c>
      <c r="L142" s="29"/>
      <c r="M142" s="130" t="s">
        <v>33</v>
      </c>
      <c r="N142" s="131" t="s">
        <v>49</v>
      </c>
      <c r="P142" s="132">
        <f>O142*H142</f>
        <v>0</v>
      </c>
      <c r="Q142" s="132">
        <v>0</v>
      </c>
      <c r="R142" s="132">
        <f>Q142*H142</f>
        <v>0</v>
      </c>
      <c r="S142" s="132">
        <v>0</v>
      </c>
      <c r="T142" s="133">
        <f>S142*H142</f>
        <v>0</v>
      </c>
      <c r="AR142" s="134" t="s">
        <v>134</v>
      </c>
      <c r="AT142" s="134" t="s">
        <v>129</v>
      </c>
      <c r="AU142" s="134" t="s">
        <v>21</v>
      </c>
      <c r="AY142" s="13" t="s">
        <v>128</v>
      </c>
      <c r="BE142" s="135">
        <f>IF(N142="základní",J142,0)</f>
        <v>0</v>
      </c>
      <c r="BF142" s="135">
        <f>IF(N142="snížená",J142,0)</f>
        <v>0</v>
      </c>
      <c r="BG142" s="135">
        <f>IF(N142="zákl. přenesená",J142,0)</f>
        <v>0</v>
      </c>
      <c r="BH142" s="135">
        <f>IF(N142="sníž. přenesená",J142,0)</f>
        <v>0</v>
      </c>
      <c r="BI142" s="135">
        <f>IF(N142="nulová",J142,0)</f>
        <v>0</v>
      </c>
      <c r="BJ142" s="13" t="s">
        <v>21</v>
      </c>
      <c r="BK142" s="135">
        <f>ROUND(I142*H142,2)</f>
        <v>0</v>
      </c>
      <c r="BL142" s="13" t="s">
        <v>134</v>
      </c>
      <c r="BM142" s="134" t="s">
        <v>240</v>
      </c>
    </row>
    <row r="143" spans="2:65" s="1" customFormat="1" ht="19.2" x14ac:dyDescent="0.2">
      <c r="B143" s="29"/>
      <c r="D143" s="136" t="s">
        <v>136</v>
      </c>
      <c r="F143" s="137" t="s">
        <v>241</v>
      </c>
      <c r="I143" s="138"/>
      <c r="L143" s="29"/>
      <c r="M143" s="139"/>
      <c r="T143" s="50"/>
      <c r="AT143" s="13" t="s">
        <v>136</v>
      </c>
      <c r="AU143" s="13" t="s">
        <v>21</v>
      </c>
    </row>
    <row r="144" spans="2:65" s="1" customFormat="1" ht="16.5" customHeight="1" x14ac:dyDescent="0.2">
      <c r="B144" s="29"/>
      <c r="C144" s="123" t="s">
        <v>238</v>
      </c>
      <c r="D144" s="123" t="s">
        <v>129</v>
      </c>
      <c r="E144" s="124" t="s">
        <v>242</v>
      </c>
      <c r="F144" s="125" t="s">
        <v>243</v>
      </c>
      <c r="G144" s="126" t="s">
        <v>132</v>
      </c>
      <c r="H144" s="127">
        <v>6</v>
      </c>
      <c r="I144" s="128"/>
      <c r="J144" s="129">
        <f>ROUND(I144*H144,2)</f>
        <v>0</v>
      </c>
      <c r="K144" s="125" t="s">
        <v>133</v>
      </c>
      <c r="L144" s="29"/>
      <c r="M144" s="130" t="s">
        <v>33</v>
      </c>
      <c r="N144" s="131" t="s">
        <v>49</v>
      </c>
      <c r="P144" s="132">
        <f>O144*H144</f>
        <v>0</v>
      </c>
      <c r="Q144" s="132">
        <v>0</v>
      </c>
      <c r="R144" s="132">
        <f>Q144*H144</f>
        <v>0</v>
      </c>
      <c r="S144" s="132">
        <v>0</v>
      </c>
      <c r="T144" s="133">
        <f>S144*H144</f>
        <v>0</v>
      </c>
      <c r="AR144" s="134" t="s">
        <v>134</v>
      </c>
      <c r="AT144" s="134" t="s">
        <v>129</v>
      </c>
      <c r="AU144" s="134" t="s">
        <v>21</v>
      </c>
      <c r="AY144" s="13" t="s">
        <v>128</v>
      </c>
      <c r="BE144" s="135">
        <f>IF(N144="základní",J144,0)</f>
        <v>0</v>
      </c>
      <c r="BF144" s="135">
        <f>IF(N144="snížená",J144,0)</f>
        <v>0</v>
      </c>
      <c r="BG144" s="135">
        <f>IF(N144="zákl. přenesená",J144,0)</f>
        <v>0</v>
      </c>
      <c r="BH144" s="135">
        <f>IF(N144="sníž. přenesená",J144,0)</f>
        <v>0</v>
      </c>
      <c r="BI144" s="135">
        <f>IF(N144="nulová",J144,0)</f>
        <v>0</v>
      </c>
      <c r="BJ144" s="13" t="s">
        <v>21</v>
      </c>
      <c r="BK144" s="135">
        <f>ROUND(I144*H144,2)</f>
        <v>0</v>
      </c>
      <c r="BL144" s="13" t="s">
        <v>134</v>
      </c>
      <c r="BM144" s="134" t="s">
        <v>244</v>
      </c>
    </row>
    <row r="145" spans="2:65" s="1" customFormat="1" ht="28.8" x14ac:dyDescent="0.2">
      <c r="B145" s="29"/>
      <c r="D145" s="136" t="s">
        <v>136</v>
      </c>
      <c r="F145" s="137" t="s">
        <v>245</v>
      </c>
      <c r="I145" s="138"/>
      <c r="L145" s="29"/>
      <c r="M145" s="139"/>
      <c r="T145" s="50"/>
      <c r="AT145" s="13" t="s">
        <v>136</v>
      </c>
      <c r="AU145" s="13" t="s">
        <v>21</v>
      </c>
    </row>
    <row r="146" spans="2:65" s="1" customFormat="1" ht="16.5" customHeight="1" x14ac:dyDescent="0.2">
      <c r="B146" s="29"/>
      <c r="C146" s="123" t="s">
        <v>242</v>
      </c>
      <c r="D146" s="123" t="s">
        <v>129</v>
      </c>
      <c r="E146" s="124" t="s">
        <v>246</v>
      </c>
      <c r="F146" s="125" t="s">
        <v>247</v>
      </c>
      <c r="G146" s="126" t="s">
        <v>132</v>
      </c>
      <c r="H146" s="127">
        <v>1</v>
      </c>
      <c r="I146" s="128"/>
      <c r="J146" s="129">
        <f>ROUND(I146*H146,2)</f>
        <v>0</v>
      </c>
      <c r="K146" s="125" t="s">
        <v>133</v>
      </c>
      <c r="L146" s="29"/>
      <c r="M146" s="130" t="s">
        <v>33</v>
      </c>
      <c r="N146" s="131" t="s">
        <v>49</v>
      </c>
      <c r="P146" s="132">
        <f>O146*H146</f>
        <v>0</v>
      </c>
      <c r="Q146" s="132">
        <v>0</v>
      </c>
      <c r="R146" s="132">
        <f>Q146*H146</f>
        <v>0</v>
      </c>
      <c r="S146" s="132">
        <v>0</v>
      </c>
      <c r="T146" s="133">
        <f>S146*H146</f>
        <v>0</v>
      </c>
      <c r="AR146" s="134" t="s">
        <v>134</v>
      </c>
      <c r="AT146" s="134" t="s">
        <v>129</v>
      </c>
      <c r="AU146" s="134" t="s">
        <v>21</v>
      </c>
      <c r="AY146" s="13" t="s">
        <v>128</v>
      </c>
      <c r="BE146" s="135">
        <f>IF(N146="základní",J146,0)</f>
        <v>0</v>
      </c>
      <c r="BF146" s="135">
        <f>IF(N146="snížená",J146,0)</f>
        <v>0</v>
      </c>
      <c r="BG146" s="135">
        <f>IF(N146="zákl. přenesená",J146,0)</f>
        <v>0</v>
      </c>
      <c r="BH146" s="135">
        <f>IF(N146="sníž. přenesená",J146,0)</f>
        <v>0</v>
      </c>
      <c r="BI146" s="135">
        <f>IF(N146="nulová",J146,0)</f>
        <v>0</v>
      </c>
      <c r="BJ146" s="13" t="s">
        <v>21</v>
      </c>
      <c r="BK146" s="135">
        <f>ROUND(I146*H146,2)</f>
        <v>0</v>
      </c>
      <c r="BL146" s="13" t="s">
        <v>134</v>
      </c>
      <c r="BM146" s="134" t="s">
        <v>248</v>
      </c>
    </row>
    <row r="147" spans="2:65" s="1" customFormat="1" ht="28.8" x14ac:dyDescent="0.2">
      <c r="B147" s="29"/>
      <c r="D147" s="136" t="s">
        <v>136</v>
      </c>
      <c r="F147" s="137" t="s">
        <v>249</v>
      </c>
      <c r="I147" s="138"/>
      <c r="L147" s="29"/>
      <c r="M147" s="139"/>
      <c r="T147" s="50"/>
      <c r="AT147" s="13" t="s">
        <v>136</v>
      </c>
      <c r="AU147" s="13" t="s">
        <v>21</v>
      </c>
    </row>
    <row r="148" spans="2:65" s="1" customFormat="1" ht="16.5" customHeight="1" x14ac:dyDescent="0.2">
      <c r="B148" s="29"/>
      <c r="C148" s="123" t="s">
        <v>246</v>
      </c>
      <c r="D148" s="123" t="s">
        <v>129</v>
      </c>
      <c r="E148" s="124" t="s">
        <v>250</v>
      </c>
      <c r="F148" s="125" t="s">
        <v>131</v>
      </c>
      <c r="G148" s="126" t="s">
        <v>132</v>
      </c>
      <c r="H148" s="127">
        <v>11</v>
      </c>
      <c r="I148" s="128"/>
      <c r="J148" s="129">
        <f>ROUND(I148*H148,2)</f>
        <v>0</v>
      </c>
      <c r="K148" s="125" t="s">
        <v>133</v>
      </c>
      <c r="L148" s="29"/>
      <c r="M148" s="130" t="s">
        <v>33</v>
      </c>
      <c r="N148" s="131" t="s">
        <v>49</v>
      </c>
      <c r="P148" s="132">
        <f>O148*H148</f>
        <v>0</v>
      </c>
      <c r="Q148" s="132">
        <v>0</v>
      </c>
      <c r="R148" s="132">
        <f>Q148*H148</f>
        <v>0</v>
      </c>
      <c r="S148" s="132">
        <v>0</v>
      </c>
      <c r="T148" s="133">
        <f>S148*H148</f>
        <v>0</v>
      </c>
      <c r="AR148" s="134" t="s">
        <v>134</v>
      </c>
      <c r="AT148" s="134" t="s">
        <v>129</v>
      </c>
      <c r="AU148" s="134" t="s">
        <v>21</v>
      </c>
      <c r="AY148" s="13" t="s">
        <v>128</v>
      </c>
      <c r="BE148" s="135">
        <f>IF(N148="základní",J148,0)</f>
        <v>0</v>
      </c>
      <c r="BF148" s="135">
        <f>IF(N148="snížená",J148,0)</f>
        <v>0</v>
      </c>
      <c r="BG148" s="135">
        <f>IF(N148="zákl. přenesená",J148,0)</f>
        <v>0</v>
      </c>
      <c r="BH148" s="135">
        <f>IF(N148="sníž. přenesená",J148,0)</f>
        <v>0</v>
      </c>
      <c r="BI148" s="135">
        <f>IF(N148="nulová",J148,0)</f>
        <v>0</v>
      </c>
      <c r="BJ148" s="13" t="s">
        <v>21</v>
      </c>
      <c r="BK148" s="135">
        <f>ROUND(I148*H148,2)</f>
        <v>0</v>
      </c>
      <c r="BL148" s="13" t="s">
        <v>134</v>
      </c>
      <c r="BM148" s="134" t="s">
        <v>251</v>
      </c>
    </row>
    <row r="149" spans="2:65" s="1" customFormat="1" ht="38.4" x14ac:dyDescent="0.2">
      <c r="B149" s="29"/>
      <c r="D149" s="136" t="s">
        <v>136</v>
      </c>
      <c r="F149" s="137" t="s">
        <v>137</v>
      </c>
      <c r="I149" s="138"/>
      <c r="L149" s="29"/>
      <c r="M149" s="139"/>
      <c r="T149" s="50"/>
      <c r="AT149" s="13" t="s">
        <v>136</v>
      </c>
      <c r="AU149" s="13" t="s">
        <v>21</v>
      </c>
    </row>
    <row r="150" spans="2:65" s="1" customFormat="1" ht="16.5" customHeight="1" x14ac:dyDescent="0.2">
      <c r="B150" s="29"/>
      <c r="C150" s="123" t="s">
        <v>250</v>
      </c>
      <c r="D150" s="123" t="s">
        <v>129</v>
      </c>
      <c r="E150" s="124" t="s">
        <v>252</v>
      </c>
      <c r="F150" s="125" t="s">
        <v>253</v>
      </c>
      <c r="G150" s="126" t="s">
        <v>132</v>
      </c>
      <c r="H150" s="127">
        <v>2</v>
      </c>
      <c r="I150" s="128"/>
      <c r="J150" s="129">
        <f>ROUND(I150*H150,2)</f>
        <v>0</v>
      </c>
      <c r="K150" s="125" t="s">
        <v>133</v>
      </c>
      <c r="L150" s="29"/>
      <c r="M150" s="130" t="s">
        <v>33</v>
      </c>
      <c r="N150" s="131" t="s">
        <v>49</v>
      </c>
      <c r="P150" s="132">
        <f>O150*H150</f>
        <v>0</v>
      </c>
      <c r="Q150" s="132">
        <v>0</v>
      </c>
      <c r="R150" s="132">
        <f>Q150*H150</f>
        <v>0</v>
      </c>
      <c r="S150" s="132">
        <v>0</v>
      </c>
      <c r="T150" s="133">
        <f>S150*H150</f>
        <v>0</v>
      </c>
      <c r="AR150" s="134" t="s">
        <v>134</v>
      </c>
      <c r="AT150" s="134" t="s">
        <v>129</v>
      </c>
      <c r="AU150" s="134" t="s">
        <v>21</v>
      </c>
      <c r="AY150" s="13" t="s">
        <v>128</v>
      </c>
      <c r="BE150" s="135">
        <f>IF(N150="základní",J150,0)</f>
        <v>0</v>
      </c>
      <c r="BF150" s="135">
        <f>IF(N150="snížená",J150,0)</f>
        <v>0</v>
      </c>
      <c r="BG150" s="135">
        <f>IF(N150="zákl. přenesená",J150,0)</f>
        <v>0</v>
      </c>
      <c r="BH150" s="135">
        <f>IF(N150="sníž. přenesená",J150,0)</f>
        <v>0</v>
      </c>
      <c r="BI150" s="135">
        <f>IF(N150="nulová",J150,0)</f>
        <v>0</v>
      </c>
      <c r="BJ150" s="13" t="s">
        <v>21</v>
      </c>
      <c r="BK150" s="135">
        <f>ROUND(I150*H150,2)</f>
        <v>0</v>
      </c>
      <c r="BL150" s="13" t="s">
        <v>134</v>
      </c>
      <c r="BM150" s="134" t="s">
        <v>254</v>
      </c>
    </row>
    <row r="151" spans="2:65" s="1" customFormat="1" ht="38.4" x14ac:dyDescent="0.2">
      <c r="B151" s="29"/>
      <c r="D151" s="136" t="s">
        <v>136</v>
      </c>
      <c r="F151" s="137" t="s">
        <v>255</v>
      </c>
      <c r="I151" s="138"/>
      <c r="L151" s="29"/>
      <c r="M151" s="139"/>
      <c r="T151" s="50"/>
      <c r="AT151" s="13" t="s">
        <v>136</v>
      </c>
      <c r="AU151" s="13" t="s">
        <v>21</v>
      </c>
    </row>
    <row r="152" spans="2:65" s="1" customFormat="1" ht="16.5" customHeight="1" x14ac:dyDescent="0.2">
      <c r="B152" s="29"/>
      <c r="C152" s="123" t="s">
        <v>252</v>
      </c>
      <c r="D152" s="123" t="s">
        <v>129</v>
      </c>
      <c r="E152" s="124" t="s">
        <v>256</v>
      </c>
      <c r="F152" s="125" t="s">
        <v>131</v>
      </c>
      <c r="G152" s="126" t="s">
        <v>132</v>
      </c>
      <c r="H152" s="127">
        <v>1</v>
      </c>
      <c r="I152" s="128"/>
      <c r="J152" s="129">
        <f>ROUND(I152*H152,2)</f>
        <v>0</v>
      </c>
      <c r="K152" s="125" t="s">
        <v>133</v>
      </c>
      <c r="L152" s="29"/>
      <c r="M152" s="130" t="s">
        <v>33</v>
      </c>
      <c r="N152" s="131" t="s">
        <v>49</v>
      </c>
      <c r="P152" s="132">
        <f>O152*H152</f>
        <v>0</v>
      </c>
      <c r="Q152" s="132">
        <v>0</v>
      </c>
      <c r="R152" s="132">
        <f>Q152*H152</f>
        <v>0</v>
      </c>
      <c r="S152" s="132">
        <v>0</v>
      </c>
      <c r="T152" s="133">
        <f>S152*H152</f>
        <v>0</v>
      </c>
      <c r="AR152" s="134" t="s">
        <v>134</v>
      </c>
      <c r="AT152" s="134" t="s">
        <v>129</v>
      </c>
      <c r="AU152" s="134" t="s">
        <v>21</v>
      </c>
      <c r="AY152" s="13" t="s">
        <v>128</v>
      </c>
      <c r="BE152" s="135">
        <f>IF(N152="základní",J152,0)</f>
        <v>0</v>
      </c>
      <c r="BF152" s="135">
        <f>IF(N152="snížená",J152,0)</f>
        <v>0</v>
      </c>
      <c r="BG152" s="135">
        <f>IF(N152="zákl. přenesená",J152,0)</f>
        <v>0</v>
      </c>
      <c r="BH152" s="135">
        <f>IF(N152="sníž. přenesená",J152,0)</f>
        <v>0</v>
      </c>
      <c r="BI152" s="135">
        <f>IF(N152="nulová",J152,0)</f>
        <v>0</v>
      </c>
      <c r="BJ152" s="13" t="s">
        <v>21</v>
      </c>
      <c r="BK152" s="135">
        <f>ROUND(I152*H152,2)</f>
        <v>0</v>
      </c>
      <c r="BL152" s="13" t="s">
        <v>134</v>
      </c>
      <c r="BM152" s="134" t="s">
        <v>257</v>
      </c>
    </row>
    <row r="153" spans="2:65" s="1" customFormat="1" ht="38.4" x14ac:dyDescent="0.2">
      <c r="B153" s="29"/>
      <c r="D153" s="136" t="s">
        <v>136</v>
      </c>
      <c r="F153" s="137" t="s">
        <v>137</v>
      </c>
      <c r="I153" s="138"/>
      <c r="L153" s="29"/>
      <c r="M153" s="139"/>
      <c r="T153" s="50"/>
      <c r="AT153" s="13" t="s">
        <v>136</v>
      </c>
      <c r="AU153" s="13" t="s">
        <v>21</v>
      </c>
    </row>
    <row r="154" spans="2:65" s="1" customFormat="1" ht="16.5" customHeight="1" x14ac:dyDescent="0.2">
      <c r="B154" s="29"/>
      <c r="C154" s="123" t="s">
        <v>256</v>
      </c>
      <c r="D154" s="123" t="s">
        <v>129</v>
      </c>
      <c r="E154" s="124" t="s">
        <v>258</v>
      </c>
      <c r="F154" s="125" t="s">
        <v>259</v>
      </c>
      <c r="G154" s="126" t="s">
        <v>132</v>
      </c>
      <c r="H154" s="127">
        <v>1</v>
      </c>
      <c r="I154" s="128"/>
      <c r="J154" s="129">
        <f>ROUND(I154*H154,2)</f>
        <v>0</v>
      </c>
      <c r="K154" s="125" t="s">
        <v>133</v>
      </c>
      <c r="L154" s="29"/>
      <c r="M154" s="130" t="s">
        <v>33</v>
      </c>
      <c r="N154" s="131" t="s">
        <v>49</v>
      </c>
      <c r="P154" s="132">
        <f>O154*H154</f>
        <v>0</v>
      </c>
      <c r="Q154" s="132">
        <v>0</v>
      </c>
      <c r="R154" s="132">
        <f>Q154*H154</f>
        <v>0</v>
      </c>
      <c r="S154" s="132">
        <v>0</v>
      </c>
      <c r="T154" s="133">
        <f>S154*H154</f>
        <v>0</v>
      </c>
      <c r="AR154" s="134" t="s">
        <v>134</v>
      </c>
      <c r="AT154" s="134" t="s">
        <v>129</v>
      </c>
      <c r="AU154" s="134" t="s">
        <v>21</v>
      </c>
      <c r="AY154" s="13" t="s">
        <v>128</v>
      </c>
      <c r="BE154" s="135">
        <f>IF(N154="základní",J154,0)</f>
        <v>0</v>
      </c>
      <c r="BF154" s="135">
        <f>IF(N154="snížená",J154,0)</f>
        <v>0</v>
      </c>
      <c r="BG154" s="135">
        <f>IF(N154="zákl. přenesená",J154,0)</f>
        <v>0</v>
      </c>
      <c r="BH154" s="135">
        <f>IF(N154="sníž. přenesená",J154,0)</f>
        <v>0</v>
      </c>
      <c r="BI154" s="135">
        <f>IF(N154="nulová",J154,0)</f>
        <v>0</v>
      </c>
      <c r="BJ154" s="13" t="s">
        <v>21</v>
      </c>
      <c r="BK154" s="135">
        <f>ROUND(I154*H154,2)</f>
        <v>0</v>
      </c>
      <c r="BL154" s="13" t="s">
        <v>134</v>
      </c>
      <c r="BM154" s="134" t="s">
        <v>260</v>
      </c>
    </row>
    <row r="155" spans="2:65" s="1" customFormat="1" ht="28.8" x14ac:dyDescent="0.2">
      <c r="B155" s="29"/>
      <c r="D155" s="136" t="s">
        <v>136</v>
      </c>
      <c r="F155" s="137" t="s">
        <v>261</v>
      </c>
      <c r="I155" s="138"/>
      <c r="L155" s="29"/>
      <c r="M155" s="139"/>
      <c r="T155" s="50"/>
      <c r="AT155" s="13" t="s">
        <v>136</v>
      </c>
      <c r="AU155" s="13" t="s">
        <v>21</v>
      </c>
    </row>
    <row r="156" spans="2:65" s="1" customFormat="1" ht="16.5" customHeight="1" x14ac:dyDescent="0.2">
      <c r="B156" s="29"/>
      <c r="C156" s="123" t="s">
        <v>258</v>
      </c>
      <c r="D156" s="123" t="s">
        <v>129</v>
      </c>
      <c r="E156" s="124" t="s">
        <v>262</v>
      </c>
      <c r="F156" s="125" t="s">
        <v>263</v>
      </c>
      <c r="G156" s="126" t="s">
        <v>132</v>
      </c>
      <c r="H156" s="127">
        <v>8</v>
      </c>
      <c r="I156" s="128"/>
      <c r="J156" s="129">
        <f>ROUND(I156*H156,2)</f>
        <v>0</v>
      </c>
      <c r="K156" s="125" t="s">
        <v>133</v>
      </c>
      <c r="L156" s="29"/>
      <c r="M156" s="130" t="s">
        <v>33</v>
      </c>
      <c r="N156" s="131" t="s">
        <v>49</v>
      </c>
      <c r="P156" s="132">
        <f>O156*H156</f>
        <v>0</v>
      </c>
      <c r="Q156" s="132">
        <v>0</v>
      </c>
      <c r="R156" s="132">
        <f>Q156*H156</f>
        <v>0</v>
      </c>
      <c r="S156" s="132">
        <v>0</v>
      </c>
      <c r="T156" s="133">
        <f>S156*H156</f>
        <v>0</v>
      </c>
      <c r="AR156" s="134" t="s">
        <v>134</v>
      </c>
      <c r="AT156" s="134" t="s">
        <v>129</v>
      </c>
      <c r="AU156" s="134" t="s">
        <v>21</v>
      </c>
      <c r="AY156" s="13" t="s">
        <v>128</v>
      </c>
      <c r="BE156" s="135">
        <f>IF(N156="základní",J156,0)</f>
        <v>0</v>
      </c>
      <c r="BF156" s="135">
        <f>IF(N156="snížená",J156,0)</f>
        <v>0</v>
      </c>
      <c r="BG156" s="135">
        <f>IF(N156="zákl. přenesená",J156,0)</f>
        <v>0</v>
      </c>
      <c r="BH156" s="135">
        <f>IF(N156="sníž. přenesená",J156,0)</f>
        <v>0</v>
      </c>
      <c r="BI156" s="135">
        <f>IF(N156="nulová",J156,0)</f>
        <v>0</v>
      </c>
      <c r="BJ156" s="13" t="s">
        <v>21</v>
      </c>
      <c r="BK156" s="135">
        <f>ROUND(I156*H156,2)</f>
        <v>0</v>
      </c>
      <c r="BL156" s="13" t="s">
        <v>134</v>
      </c>
      <c r="BM156" s="134" t="s">
        <v>264</v>
      </c>
    </row>
    <row r="157" spans="2:65" s="1" customFormat="1" ht="28.8" x14ac:dyDescent="0.2">
      <c r="B157" s="29"/>
      <c r="D157" s="136" t="s">
        <v>136</v>
      </c>
      <c r="F157" s="137" t="s">
        <v>265</v>
      </c>
      <c r="I157" s="138"/>
      <c r="L157" s="29"/>
      <c r="M157" s="139"/>
      <c r="T157" s="50"/>
      <c r="AT157" s="13" t="s">
        <v>136</v>
      </c>
      <c r="AU157" s="13" t="s">
        <v>21</v>
      </c>
    </row>
    <row r="158" spans="2:65" s="10" customFormat="1" ht="25.95" customHeight="1" x14ac:dyDescent="0.25">
      <c r="B158" s="113"/>
      <c r="D158" s="114" t="s">
        <v>77</v>
      </c>
      <c r="E158" s="115" t="s">
        <v>266</v>
      </c>
      <c r="F158" s="115" t="s">
        <v>267</v>
      </c>
      <c r="I158" s="116"/>
      <c r="J158" s="117">
        <f>BK158</f>
        <v>0</v>
      </c>
      <c r="L158" s="113"/>
      <c r="M158" s="118"/>
      <c r="P158" s="119">
        <f>SUM(P159:P194)</f>
        <v>0</v>
      </c>
      <c r="R158" s="119">
        <f>SUM(R159:R194)</f>
        <v>0</v>
      </c>
      <c r="T158" s="120">
        <f>SUM(T159:T194)</f>
        <v>0</v>
      </c>
      <c r="AR158" s="114" t="s">
        <v>21</v>
      </c>
      <c r="AT158" s="121" t="s">
        <v>77</v>
      </c>
      <c r="AU158" s="121" t="s">
        <v>78</v>
      </c>
      <c r="AY158" s="114" t="s">
        <v>128</v>
      </c>
      <c r="BK158" s="122">
        <f>SUM(BK159:BK194)</f>
        <v>0</v>
      </c>
    </row>
    <row r="159" spans="2:65" s="1" customFormat="1" ht="16.5" customHeight="1" x14ac:dyDescent="0.2">
      <c r="B159" s="29"/>
      <c r="C159" s="123" t="s">
        <v>262</v>
      </c>
      <c r="D159" s="123" t="s">
        <v>129</v>
      </c>
      <c r="E159" s="124" t="s">
        <v>268</v>
      </c>
      <c r="F159" s="125" t="s">
        <v>269</v>
      </c>
      <c r="G159" s="126" t="s">
        <v>132</v>
      </c>
      <c r="H159" s="127">
        <v>1</v>
      </c>
      <c r="I159" s="128"/>
      <c r="J159" s="129">
        <f>ROUND(I159*H159,2)</f>
        <v>0</v>
      </c>
      <c r="K159" s="125" t="s">
        <v>133</v>
      </c>
      <c r="L159" s="29"/>
      <c r="M159" s="130" t="s">
        <v>33</v>
      </c>
      <c r="N159" s="131" t="s">
        <v>49</v>
      </c>
      <c r="P159" s="132">
        <f>O159*H159</f>
        <v>0</v>
      </c>
      <c r="Q159" s="132">
        <v>0</v>
      </c>
      <c r="R159" s="132">
        <f>Q159*H159</f>
        <v>0</v>
      </c>
      <c r="S159" s="132">
        <v>0</v>
      </c>
      <c r="T159" s="133">
        <f>S159*H159</f>
        <v>0</v>
      </c>
      <c r="AR159" s="134" t="s">
        <v>134</v>
      </c>
      <c r="AT159" s="134" t="s">
        <v>129</v>
      </c>
      <c r="AU159" s="134" t="s">
        <v>21</v>
      </c>
      <c r="AY159" s="13" t="s">
        <v>128</v>
      </c>
      <c r="BE159" s="135">
        <f>IF(N159="základní",J159,0)</f>
        <v>0</v>
      </c>
      <c r="BF159" s="135">
        <f>IF(N159="snížená",J159,0)</f>
        <v>0</v>
      </c>
      <c r="BG159" s="135">
        <f>IF(N159="zákl. přenesená",J159,0)</f>
        <v>0</v>
      </c>
      <c r="BH159" s="135">
        <f>IF(N159="sníž. přenesená",J159,0)</f>
        <v>0</v>
      </c>
      <c r="BI159" s="135">
        <f>IF(N159="nulová",J159,0)</f>
        <v>0</v>
      </c>
      <c r="BJ159" s="13" t="s">
        <v>21</v>
      </c>
      <c r="BK159" s="135">
        <f>ROUND(I159*H159,2)</f>
        <v>0</v>
      </c>
      <c r="BL159" s="13" t="s">
        <v>134</v>
      </c>
      <c r="BM159" s="134" t="s">
        <v>270</v>
      </c>
    </row>
    <row r="160" spans="2:65" s="1" customFormat="1" ht="19.2" x14ac:dyDescent="0.2">
      <c r="B160" s="29"/>
      <c r="D160" s="136" t="s">
        <v>136</v>
      </c>
      <c r="F160" s="137" t="s">
        <v>271</v>
      </c>
      <c r="I160" s="138"/>
      <c r="L160" s="29"/>
      <c r="M160" s="139"/>
      <c r="T160" s="50"/>
      <c r="AT160" s="13" t="s">
        <v>136</v>
      </c>
      <c r="AU160" s="13" t="s">
        <v>21</v>
      </c>
    </row>
    <row r="161" spans="2:65" s="1" customFormat="1" ht="16.5" customHeight="1" x14ac:dyDescent="0.2">
      <c r="B161" s="29"/>
      <c r="C161" s="123" t="s">
        <v>268</v>
      </c>
      <c r="D161" s="123" t="s">
        <v>129</v>
      </c>
      <c r="E161" s="124" t="s">
        <v>272</v>
      </c>
      <c r="F161" s="125" t="s">
        <v>214</v>
      </c>
      <c r="G161" s="126" t="s">
        <v>132</v>
      </c>
      <c r="H161" s="127">
        <v>2</v>
      </c>
      <c r="I161" s="128"/>
      <c r="J161" s="129">
        <f>ROUND(I161*H161,2)</f>
        <v>0</v>
      </c>
      <c r="K161" s="125" t="s">
        <v>133</v>
      </c>
      <c r="L161" s="29"/>
      <c r="M161" s="130" t="s">
        <v>33</v>
      </c>
      <c r="N161" s="131" t="s">
        <v>49</v>
      </c>
      <c r="P161" s="132">
        <f>O161*H161</f>
        <v>0</v>
      </c>
      <c r="Q161" s="132">
        <v>0</v>
      </c>
      <c r="R161" s="132">
        <f>Q161*H161</f>
        <v>0</v>
      </c>
      <c r="S161" s="132">
        <v>0</v>
      </c>
      <c r="T161" s="133">
        <f>S161*H161</f>
        <v>0</v>
      </c>
      <c r="AR161" s="134" t="s">
        <v>134</v>
      </c>
      <c r="AT161" s="134" t="s">
        <v>129</v>
      </c>
      <c r="AU161" s="134" t="s">
        <v>21</v>
      </c>
      <c r="AY161" s="13" t="s">
        <v>128</v>
      </c>
      <c r="BE161" s="135">
        <f>IF(N161="základní",J161,0)</f>
        <v>0</v>
      </c>
      <c r="BF161" s="135">
        <f>IF(N161="snížená",J161,0)</f>
        <v>0</v>
      </c>
      <c r="BG161" s="135">
        <f>IF(N161="zákl. přenesená",J161,0)</f>
        <v>0</v>
      </c>
      <c r="BH161" s="135">
        <f>IF(N161="sníž. přenesená",J161,0)</f>
        <v>0</v>
      </c>
      <c r="BI161" s="135">
        <f>IF(N161="nulová",J161,0)</f>
        <v>0</v>
      </c>
      <c r="BJ161" s="13" t="s">
        <v>21</v>
      </c>
      <c r="BK161" s="135">
        <f>ROUND(I161*H161,2)</f>
        <v>0</v>
      </c>
      <c r="BL161" s="13" t="s">
        <v>134</v>
      </c>
      <c r="BM161" s="134" t="s">
        <v>273</v>
      </c>
    </row>
    <row r="162" spans="2:65" s="1" customFormat="1" ht="19.2" x14ac:dyDescent="0.2">
      <c r="B162" s="29"/>
      <c r="D162" s="136" t="s">
        <v>136</v>
      </c>
      <c r="F162" s="137" t="s">
        <v>216</v>
      </c>
      <c r="I162" s="138"/>
      <c r="L162" s="29"/>
      <c r="M162" s="139"/>
      <c r="T162" s="50"/>
      <c r="AT162" s="13" t="s">
        <v>136</v>
      </c>
      <c r="AU162" s="13" t="s">
        <v>21</v>
      </c>
    </row>
    <row r="163" spans="2:65" s="1" customFormat="1" ht="16.5" customHeight="1" x14ac:dyDescent="0.2">
      <c r="B163" s="29"/>
      <c r="C163" s="123" t="s">
        <v>272</v>
      </c>
      <c r="D163" s="123" t="s">
        <v>129</v>
      </c>
      <c r="E163" s="124" t="s">
        <v>274</v>
      </c>
      <c r="F163" s="125" t="s">
        <v>275</v>
      </c>
      <c r="G163" s="126" t="s">
        <v>132</v>
      </c>
      <c r="H163" s="127">
        <v>2</v>
      </c>
      <c r="I163" s="128"/>
      <c r="J163" s="129">
        <f>ROUND(I163*H163,2)</f>
        <v>0</v>
      </c>
      <c r="K163" s="125" t="s">
        <v>133</v>
      </c>
      <c r="L163" s="29"/>
      <c r="M163" s="130" t="s">
        <v>33</v>
      </c>
      <c r="N163" s="131" t="s">
        <v>49</v>
      </c>
      <c r="P163" s="132">
        <f>O163*H163</f>
        <v>0</v>
      </c>
      <c r="Q163" s="132">
        <v>0</v>
      </c>
      <c r="R163" s="132">
        <f>Q163*H163</f>
        <v>0</v>
      </c>
      <c r="S163" s="132">
        <v>0</v>
      </c>
      <c r="T163" s="133">
        <f>S163*H163</f>
        <v>0</v>
      </c>
      <c r="AR163" s="134" t="s">
        <v>134</v>
      </c>
      <c r="AT163" s="134" t="s">
        <v>129</v>
      </c>
      <c r="AU163" s="134" t="s">
        <v>21</v>
      </c>
      <c r="AY163" s="13" t="s">
        <v>128</v>
      </c>
      <c r="BE163" s="135">
        <f>IF(N163="základní",J163,0)</f>
        <v>0</v>
      </c>
      <c r="BF163" s="135">
        <f>IF(N163="snížená",J163,0)</f>
        <v>0</v>
      </c>
      <c r="BG163" s="135">
        <f>IF(N163="zákl. přenesená",J163,0)</f>
        <v>0</v>
      </c>
      <c r="BH163" s="135">
        <f>IF(N163="sníž. přenesená",J163,0)</f>
        <v>0</v>
      </c>
      <c r="BI163" s="135">
        <f>IF(N163="nulová",J163,0)</f>
        <v>0</v>
      </c>
      <c r="BJ163" s="13" t="s">
        <v>21</v>
      </c>
      <c r="BK163" s="135">
        <f>ROUND(I163*H163,2)</f>
        <v>0</v>
      </c>
      <c r="BL163" s="13" t="s">
        <v>134</v>
      </c>
      <c r="BM163" s="134" t="s">
        <v>276</v>
      </c>
    </row>
    <row r="164" spans="2:65" s="1" customFormat="1" ht="19.2" x14ac:dyDescent="0.2">
      <c r="B164" s="29"/>
      <c r="D164" s="136" t="s">
        <v>136</v>
      </c>
      <c r="F164" s="137" t="s">
        <v>277</v>
      </c>
      <c r="I164" s="138"/>
      <c r="L164" s="29"/>
      <c r="M164" s="139"/>
      <c r="T164" s="50"/>
      <c r="AT164" s="13" t="s">
        <v>136</v>
      </c>
      <c r="AU164" s="13" t="s">
        <v>21</v>
      </c>
    </row>
    <row r="165" spans="2:65" s="1" customFormat="1" ht="16.5" customHeight="1" x14ac:dyDescent="0.2">
      <c r="B165" s="29"/>
      <c r="C165" s="123" t="s">
        <v>274</v>
      </c>
      <c r="D165" s="123" t="s">
        <v>129</v>
      </c>
      <c r="E165" s="124" t="s">
        <v>278</v>
      </c>
      <c r="F165" s="125" t="s">
        <v>279</v>
      </c>
      <c r="G165" s="126" t="s">
        <v>132</v>
      </c>
      <c r="H165" s="127">
        <v>8</v>
      </c>
      <c r="I165" s="128"/>
      <c r="J165" s="129">
        <f>ROUND(I165*H165,2)</f>
        <v>0</v>
      </c>
      <c r="K165" s="125" t="s">
        <v>133</v>
      </c>
      <c r="L165" s="29"/>
      <c r="M165" s="130" t="s">
        <v>33</v>
      </c>
      <c r="N165" s="131" t="s">
        <v>49</v>
      </c>
      <c r="P165" s="132">
        <f>O165*H165</f>
        <v>0</v>
      </c>
      <c r="Q165" s="132">
        <v>0</v>
      </c>
      <c r="R165" s="132">
        <f>Q165*H165</f>
        <v>0</v>
      </c>
      <c r="S165" s="132">
        <v>0</v>
      </c>
      <c r="T165" s="133">
        <f>S165*H165</f>
        <v>0</v>
      </c>
      <c r="AR165" s="134" t="s">
        <v>134</v>
      </c>
      <c r="AT165" s="134" t="s">
        <v>129</v>
      </c>
      <c r="AU165" s="134" t="s">
        <v>21</v>
      </c>
      <c r="AY165" s="13" t="s">
        <v>128</v>
      </c>
      <c r="BE165" s="135">
        <f>IF(N165="základní",J165,0)</f>
        <v>0</v>
      </c>
      <c r="BF165" s="135">
        <f>IF(N165="snížená",J165,0)</f>
        <v>0</v>
      </c>
      <c r="BG165" s="135">
        <f>IF(N165="zákl. přenesená",J165,0)</f>
        <v>0</v>
      </c>
      <c r="BH165" s="135">
        <f>IF(N165="sníž. přenesená",J165,0)</f>
        <v>0</v>
      </c>
      <c r="BI165" s="135">
        <f>IF(N165="nulová",J165,0)</f>
        <v>0</v>
      </c>
      <c r="BJ165" s="13" t="s">
        <v>21</v>
      </c>
      <c r="BK165" s="135">
        <f>ROUND(I165*H165,2)</f>
        <v>0</v>
      </c>
      <c r="BL165" s="13" t="s">
        <v>134</v>
      </c>
      <c r="BM165" s="134" t="s">
        <v>280</v>
      </c>
    </row>
    <row r="166" spans="2:65" s="1" customFormat="1" ht="67.2" x14ac:dyDescent="0.2">
      <c r="B166" s="29"/>
      <c r="D166" s="136" t="s">
        <v>136</v>
      </c>
      <c r="F166" s="137" t="s">
        <v>281</v>
      </c>
      <c r="I166" s="138"/>
      <c r="L166" s="29"/>
      <c r="M166" s="139"/>
      <c r="T166" s="50"/>
      <c r="AT166" s="13" t="s">
        <v>136</v>
      </c>
      <c r="AU166" s="13" t="s">
        <v>21</v>
      </c>
    </row>
    <row r="167" spans="2:65" s="1" customFormat="1" ht="16.5" customHeight="1" x14ac:dyDescent="0.2">
      <c r="B167" s="29"/>
      <c r="C167" s="123" t="s">
        <v>278</v>
      </c>
      <c r="D167" s="123" t="s">
        <v>129</v>
      </c>
      <c r="E167" s="124" t="s">
        <v>282</v>
      </c>
      <c r="F167" s="125" t="s">
        <v>283</v>
      </c>
      <c r="G167" s="126" t="s">
        <v>132</v>
      </c>
      <c r="H167" s="127">
        <v>4</v>
      </c>
      <c r="I167" s="128"/>
      <c r="J167" s="129">
        <f>ROUND(I167*H167,2)</f>
        <v>0</v>
      </c>
      <c r="K167" s="125" t="s">
        <v>133</v>
      </c>
      <c r="L167" s="29"/>
      <c r="M167" s="130" t="s">
        <v>33</v>
      </c>
      <c r="N167" s="131" t="s">
        <v>49</v>
      </c>
      <c r="P167" s="132">
        <f>O167*H167</f>
        <v>0</v>
      </c>
      <c r="Q167" s="132">
        <v>0</v>
      </c>
      <c r="R167" s="132">
        <f>Q167*H167</f>
        <v>0</v>
      </c>
      <c r="S167" s="132">
        <v>0</v>
      </c>
      <c r="T167" s="133">
        <f>S167*H167</f>
        <v>0</v>
      </c>
      <c r="AR167" s="134" t="s">
        <v>134</v>
      </c>
      <c r="AT167" s="134" t="s">
        <v>129</v>
      </c>
      <c r="AU167" s="134" t="s">
        <v>21</v>
      </c>
      <c r="AY167" s="13" t="s">
        <v>128</v>
      </c>
      <c r="BE167" s="135">
        <f>IF(N167="základní",J167,0)</f>
        <v>0</v>
      </c>
      <c r="BF167" s="135">
        <f>IF(N167="snížená",J167,0)</f>
        <v>0</v>
      </c>
      <c r="BG167" s="135">
        <f>IF(N167="zákl. přenesená",J167,0)</f>
        <v>0</v>
      </c>
      <c r="BH167" s="135">
        <f>IF(N167="sníž. přenesená",J167,0)</f>
        <v>0</v>
      </c>
      <c r="BI167" s="135">
        <f>IF(N167="nulová",J167,0)</f>
        <v>0</v>
      </c>
      <c r="BJ167" s="13" t="s">
        <v>21</v>
      </c>
      <c r="BK167" s="135">
        <f>ROUND(I167*H167,2)</f>
        <v>0</v>
      </c>
      <c r="BL167" s="13" t="s">
        <v>134</v>
      </c>
      <c r="BM167" s="134" t="s">
        <v>284</v>
      </c>
    </row>
    <row r="168" spans="2:65" s="1" customFormat="1" ht="19.2" x14ac:dyDescent="0.2">
      <c r="B168" s="29"/>
      <c r="D168" s="136" t="s">
        <v>136</v>
      </c>
      <c r="F168" s="137" t="s">
        <v>285</v>
      </c>
      <c r="I168" s="138"/>
      <c r="L168" s="29"/>
      <c r="M168" s="139"/>
      <c r="T168" s="50"/>
      <c r="AT168" s="13" t="s">
        <v>136</v>
      </c>
      <c r="AU168" s="13" t="s">
        <v>21</v>
      </c>
    </row>
    <row r="169" spans="2:65" s="1" customFormat="1" ht="16.5" customHeight="1" x14ac:dyDescent="0.2">
      <c r="B169" s="29"/>
      <c r="C169" s="123" t="s">
        <v>282</v>
      </c>
      <c r="D169" s="123" t="s">
        <v>129</v>
      </c>
      <c r="E169" s="124" t="s">
        <v>286</v>
      </c>
      <c r="F169" s="125" t="s">
        <v>139</v>
      </c>
      <c r="G169" s="126" t="s">
        <v>132</v>
      </c>
      <c r="H169" s="127">
        <v>13</v>
      </c>
      <c r="I169" s="128"/>
      <c r="J169" s="129">
        <f>ROUND(I169*H169,2)</f>
        <v>0</v>
      </c>
      <c r="K169" s="125" t="s">
        <v>133</v>
      </c>
      <c r="L169" s="29"/>
      <c r="M169" s="130" t="s">
        <v>33</v>
      </c>
      <c r="N169" s="131" t="s">
        <v>49</v>
      </c>
      <c r="P169" s="132">
        <f>O169*H169</f>
        <v>0</v>
      </c>
      <c r="Q169" s="132">
        <v>0</v>
      </c>
      <c r="R169" s="132">
        <f>Q169*H169</f>
        <v>0</v>
      </c>
      <c r="S169" s="132">
        <v>0</v>
      </c>
      <c r="T169" s="133">
        <f>S169*H169</f>
        <v>0</v>
      </c>
      <c r="AR169" s="134" t="s">
        <v>134</v>
      </c>
      <c r="AT169" s="134" t="s">
        <v>129</v>
      </c>
      <c r="AU169" s="134" t="s">
        <v>21</v>
      </c>
      <c r="AY169" s="13" t="s">
        <v>128</v>
      </c>
      <c r="BE169" s="135">
        <f>IF(N169="základní",J169,0)</f>
        <v>0</v>
      </c>
      <c r="BF169" s="135">
        <f>IF(N169="snížená",J169,0)</f>
        <v>0</v>
      </c>
      <c r="BG169" s="135">
        <f>IF(N169="zákl. přenesená",J169,0)</f>
        <v>0</v>
      </c>
      <c r="BH169" s="135">
        <f>IF(N169="sníž. přenesená",J169,0)</f>
        <v>0</v>
      </c>
      <c r="BI169" s="135">
        <f>IF(N169="nulová",J169,0)</f>
        <v>0</v>
      </c>
      <c r="BJ169" s="13" t="s">
        <v>21</v>
      </c>
      <c r="BK169" s="135">
        <f>ROUND(I169*H169,2)</f>
        <v>0</v>
      </c>
      <c r="BL169" s="13" t="s">
        <v>134</v>
      </c>
      <c r="BM169" s="134" t="s">
        <v>287</v>
      </c>
    </row>
    <row r="170" spans="2:65" s="1" customFormat="1" ht="38.4" x14ac:dyDescent="0.2">
      <c r="B170" s="29"/>
      <c r="D170" s="136" t="s">
        <v>136</v>
      </c>
      <c r="F170" s="137" t="s">
        <v>288</v>
      </c>
      <c r="I170" s="138"/>
      <c r="L170" s="29"/>
      <c r="M170" s="139"/>
      <c r="T170" s="50"/>
      <c r="AT170" s="13" t="s">
        <v>136</v>
      </c>
      <c r="AU170" s="13" t="s">
        <v>21</v>
      </c>
    </row>
    <row r="171" spans="2:65" s="1" customFormat="1" ht="16.5" customHeight="1" x14ac:dyDescent="0.2">
      <c r="B171" s="29"/>
      <c r="C171" s="123" t="s">
        <v>286</v>
      </c>
      <c r="D171" s="123" t="s">
        <v>129</v>
      </c>
      <c r="E171" s="124" t="s">
        <v>289</v>
      </c>
      <c r="F171" s="125" t="s">
        <v>290</v>
      </c>
      <c r="G171" s="126" t="s">
        <v>132</v>
      </c>
      <c r="H171" s="127">
        <v>5</v>
      </c>
      <c r="I171" s="128"/>
      <c r="J171" s="129">
        <f>ROUND(I171*H171,2)</f>
        <v>0</v>
      </c>
      <c r="K171" s="125" t="s">
        <v>133</v>
      </c>
      <c r="L171" s="29"/>
      <c r="M171" s="130" t="s">
        <v>33</v>
      </c>
      <c r="N171" s="131" t="s">
        <v>49</v>
      </c>
      <c r="P171" s="132">
        <f>O171*H171</f>
        <v>0</v>
      </c>
      <c r="Q171" s="132">
        <v>0</v>
      </c>
      <c r="R171" s="132">
        <f>Q171*H171</f>
        <v>0</v>
      </c>
      <c r="S171" s="132">
        <v>0</v>
      </c>
      <c r="T171" s="133">
        <f>S171*H171</f>
        <v>0</v>
      </c>
      <c r="AR171" s="134" t="s">
        <v>134</v>
      </c>
      <c r="AT171" s="134" t="s">
        <v>129</v>
      </c>
      <c r="AU171" s="134" t="s">
        <v>21</v>
      </c>
      <c r="AY171" s="13" t="s">
        <v>128</v>
      </c>
      <c r="BE171" s="135">
        <f>IF(N171="základní",J171,0)</f>
        <v>0</v>
      </c>
      <c r="BF171" s="135">
        <f>IF(N171="snížená",J171,0)</f>
        <v>0</v>
      </c>
      <c r="BG171" s="135">
        <f>IF(N171="zákl. přenesená",J171,0)</f>
        <v>0</v>
      </c>
      <c r="BH171" s="135">
        <f>IF(N171="sníž. přenesená",J171,0)</f>
        <v>0</v>
      </c>
      <c r="BI171" s="135">
        <f>IF(N171="nulová",J171,0)</f>
        <v>0</v>
      </c>
      <c r="BJ171" s="13" t="s">
        <v>21</v>
      </c>
      <c r="BK171" s="135">
        <f>ROUND(I171*H171,2)</f>
        <v>0</v>
      </c>
      <c r="BL171" s="13" t="s">
        <v>134</v>
      </c>
      <c r="BM171" s="134" t="s">
        <v>291</v>
      </c>
    </row>
    <row r="172" spans="2:65" s="1" customFormat="1" ht="38.4" x14ac:dyDescent="0.2">
      <c r="B172" s="29"/>
      <c r="D172" s="136" t="s">
        <v>136</v>
      </c>
      <c r="F172" s="137" t="s">
        <v>292</v>
      </c>
      <c r="I172" s="138"/>
      <c r="L172" s="29"/>
      <c r="M172" s="139"/>
      <c r="T172" s="50"/>
      <c r="AT172" s="13" t="s">
        <v>136</v>
      </c>
      <c r="AU172" s="13" t="s">
        <v>21</v>
      </c>
    </row>
    <row r="173" spans="2:65" s="1" customFormat="1" ht="16.5" customHeight="1" x14ac:dyDescent="0.2">
      <c r="B173" s="29"/>
      <c r="C173" s="123" t="s">
        <v>289</v>
      </c>
      <c r="D173" s="123" t="s">
        <v>129</v>
      </c>
      <c r="E173" s="124" t="s">
        <v>293</v>
      </c>
      <c r="F173" s="125" t="s">
        <v>294</v>
      </c>
      <c r="G173" s="126" t="s">
        <v>132</v>
      </c>
      <c r="H173" s="127">
        <v>2</v>
      </c>
      <c r="I173" s="128"/>
      <c r="J173" s="129">
        <f>ROUND(I173*H173,2)</f>
        <v>0</v>
      </c>
      <c r="K173" s="125" t="s">
        <v>133</v>
      </c>
      <c r="L173" s="29"/>
      <c r="M173" s="130" t="s">
        <v>33</v>
      </c>
      <c r="N173" s="131" t="s">
        <v>49</v>
      </c>
      <c r="P173" s="132">
        <f>O173*H173</f>
        <v>0</v>
      </c>
      <c r="Q173" s="132">
        <v>0</v>
      </c>
      <c r="R173" s="132">
        <f>Q173*H173</f>
        <v>0</v>
      </c>
      <c r="S173" s="132">
        <v>0</v>
      </c>
      <c r="T173" s="133">
        <f>S173*H173</f>
        <v>0</v>
      </c>
      <c r="AR173" s="134" t="s">
        <v>134</v>
      </c>
      <c r="AT173" s="134" t="s">
        <v>129</v>
      </c>
      <c r="AU173" s="134" t="s">
        <v>21</v>
      </c>
      <c r="AY173" s="13" t="s">
        <v>128</v>
      </c>
      <c r="BE173" s="135">
        <f>IF(N173="základní",J173,0)</f>
        <v>0</v>
      </c>
      <c r="BF173" s="135">
        <f>IF(N173="snížená",J173,0)</f>
        <v>0</v>
      </c>
      <c r="BG173" s="135">
        <f>IF(N173="zákl. přenesená",J173,0)</f>
        <v>0</v>
      </c>
      <c r="BH173" s="135">
        <f>IF(N173="sníž. přenesená",J173,0)</f>
        <v>0</v>
      </c>
      <c r="BI173" s="135">
        <f>IF(N173="nulová",J173,0)</f>
        <v>0</v>
      </c>
      <c r="BJ173" s="13" t="s">
        <v>21</v>
      </c>
      <c r="BK173" s="135">
        <f>ROUND(I173*H173,2)</f>
        <v>0</v>
      </c>
      <c r="BL173" s="13" t="s">
        <v>134</v>
      </c>
      <c r="BM173" s="134" t="s">
        <v>295</v>
      </c>
    </row>
    <row r="174" spans="2:65" s="1" customFormat="1" ht="28.8" x14ac:dyDescent="0.2">
      <c r="B174" s="29"/>
      <c r="D174" s="136" t="s">
        <v>136</v>
      </c>
      <c r="F174" s="137" t="s">
        <v>296</v>
      </c>
      <c r="I174" s="138"/>
      <c r="L174" s="29"/>
      <c r="M174" s="139"/>
      <c r="T174" s="50"/>
      <c r="AT174" s="13" t="s">
        <v>136</v>
      </c>
      <c r="AU174" s="13" t="s">
        <v>21</v>
      </c>
    </row>
    <row r="175" spans="2:65" s="1" customFormat="1" ht="16.5" customHeight="1" x14ac:dyDescent="0.2">
      <c r="B175" s="29"/>
      <c r="C175" s="123" t="s">
        <v>293</v>
      </c>
      <c r="D175" s="123" t="s">
        <v>129</v>
      </c>
      <c r="E175" s="124" t="s">
        <v>297</v>
      </c>
      <c r="F175" s="125" t="s">
        <v>298</v>
      </c>
      <c r="G175" s="126" t="s">
        <v>132</v>
      </c>
      <c r="H175" s="127">
        <v>1</v>
      </c>
      <c r="I175" s="128"/>
      <c r="J175" s="129">
        <f>ROUND(I175*H175,2)</f>
        <v>0</v>
      </c>
      <c r="K175" s="125" t="s">
        <v>133</v>
      </c>
      <c r="L175" s="29"/>
      <c r="M175" s="130" t="s">
        <v>33</v>
      </c>
      <c r="N175" s="131" t="s">
        <v>49</v>
      </c>
      <c r="P175" s="132">
        <f>O175*H175</f>
        <v>0</v>
      </c>
      <c r="Q175" s="132">
        <v>0</v>
      </c>
      <c r="R175" s="132">
        <f>Q175*H175</f>
        <v>0</v>
      </c>
      <c r="S175" s="132">
        <v>0</v>
      </c>
      <c r="T175" s="133">
        <f>S175*H175</f>
        <v>0</v>
      </c>
      <c r="AR175" s="134" t="s">
        <v>134</v>
      </c>
      <c r="AT175" s="134" t="s">
        <v>129</v>
      </c>
      <c r="AU175" s="134" t="s">
        <v>21</v>
      </c>
      <c r="AY175" s="13" t="s">
        <v>128</v>
      </c>
      <c r="BE175" s="135">
        <f>IF(N175="základní",J175,0)</f>
        <v>0</v>
      </c>
      <c r="BF175" s="135">
        <f>IF(N175="snížená",J175,0)</f>
        <v>0</v>
      </c>
      <c r="BG175" s="135">
        <f>IF(N175="zákl. přenesená",J175,0)</f>
        <v>0</v>
      </c>
      <c r="BH175" s="135">
        <f>IF(N175="sníž. přenesená",J175,0)</f>
        <v>0</v>
      </c>
      <c r="BI175" s="135">
        <f>IF(N175="nulová",J175,0)</f>
        <v>0</v>
      </c>
      <c r="BJ175" s="13" t="s">
        <v>21</v>
      </c>
      <c r="BK175" s="135">
        <f>ROUND(I175*H175,2)</f>
        <v>0</v>
      </c>
      <c r="BL175" s="13" t="s">
        <v>134</v>
      </c>
      <c r="BM175" s="134" t="s">
        <v>299</v>
      </c>
    </row>
    <row r="176" spans="2:65" s="1" customFormat="1" ht="28.8" x14ac:dyDescent="0.2">
      <c r="B176" s="29"/>
      <c r="D176" s="136" t="s">
        <v>136</v>
      </c>
      <c r="F176" s="137" t="s">
        <v>300</v>
      </c>
      <c r="I176" s="138"/>
      <c r="L176" s="29"/>
      <c r="M176" s="139"/>
      <c r="T176" s="50"/>
      <c r="AT176" s="13" t="s">
        <v>136</v>
      </c>
      <c r="AU176" s="13" t="s">
        <v>21</v>
      </c>
    </row>
    <row r="177" spans="2:65" s="1" customFormat="1" ht="16.5" customHeight="1" x14ac:dyDescent="0.2">
      <c r="B177" s="29"/>
      <c r="C177" s="123" t="s">
        <v>297</v>
      </c>
      <c r="D177" s="123" t="s">
        <v>129</v>
      </c>
      <c r="E177" s="124" t="s">
        <v>301</v>
      </c>
      <c r="F177" s="125" t="s">
        <v>302</v>
      </c>
      <c r="G177" s="126" t="s">
        <v>132</v>
      </c>
      <c r="H177" s="127">
        <v>3</v>
      </c>
      <c r="I177" s="128"/>
      <c r="J177" s="129">
        <f>ROUND(I177*H177,2)</f>
        <v>0</v>
      </c>
      <c r="K177" s="125" t="s">
        <v>133</v>
      </c>
      <c r="L177" s="29"/>
      <c r="M177" s="130" t="s">
        <v>33</v>
      </c>
      <c r="N177" s="131" t="s">
        <v>49</v>
      </c>
      <c r="P177" s="132">
        <f>O177*H177</f>
        <v>0</v>
      </c>
      <c r="Q177" s="132">
        <v>0</v>
      </c>
      <c r="R177" s="132">
        <f>Q177*H177</f>
        <v>0</v>
      </c>
      <c r="S177" s="132">
        <v>0</v>
      </c>
      <c r="T177" s="133">
        <f>S177*H177</f>
        <v>0</v>
      </c>
      <c r="AR177" s="134" t="s">
        <v>134</v>
      </c>
      <c r="AT177" s="134" t="s">
        <v>129</v>
      </c>
      <c r="AU177" s="134" t="s">
        <v>21</v>
      </c>
      <c r="AY177" s="13" t="s">
        <v>128</v>
      </c>
      <c r="BE177" s="135">
        <f>IF(N177="základní",J177,0)</f>
        <v>0</v>
      </c>
      <c r="BF177" s="135">
        <f>IF(N177="snížená",J177,0)</f>
        <v>0</v>
      </c>
      <c r="BG177" s="135">
        <f>IF(N177="zákl. přenesená",J177,0)</f>
        <v>0</v>
      </c>
      <c r="BH177" s="135">
        <f>IF(N177="sníž. přenesená",J177,0)</f>
        <v>0</v>
      </c>
      <c r="BI177" s="135">
        <f>IF(N177="nulová",J177,0)</f>
        <v>0</v>
      </c>
      <c r="BJ177" s="13" t="s">
        <v>21</v>
      </c>
      <c r="BK177" s="135">
        <f>ROUND(I177*H177,2)</f>
        <v>0</v>
      </c>
      <c r="BL177" s="13" t="s">
        <v>134</v>
      </c>
      <c r="BM177" s="134" t="s">
        <v>303</v>
      </c>
    </row>
    <row r="178" spans="2:65" s="1" customFormat="1" ht="38.4" x14ac:dyDescent="0.2">
      <c r="B178" s="29"/>
      <c r="D178" s="136" t="s">
        <v>136</v>
      </c>
      <c r="F178" s="137" t="s">
        <v>304</v>
      </c>
      <c r="I178" s="138"/>
      <c r="L178" s="29"/>
      <c r="M178" s="139"/>
      <c r="T178" s="50"/>
      <c r="AT178" s="13" t="s">
        <v>136</v>
      </c>
      <c r="AU178" s="13" t="s">
        <v>21</v>
      </c>
    </row>
    <row r="179" spans="2:65" s="1" customFormat="1" ht="16.5" customHeight="1" x14ac:dyDescent="0.2">
      <c r="B179" s="29"/>
      <c r="C179" s="123" t="s">
        <v>301</v>
      </c>
      <c r="D179" s="123" t="s">
        <v>129</v>
      </c>
      <c r="E179" s="124" t="s">
        <v>305</v>
      </c>
      <c r="F179" s="125" t="s">
        <v>306</v>
      </c>
      <c r="G179" s="126" t="s">
        <v>132</v>
      </c>
      <c r="H179" s="127">
        <v>1</v>
      </c>
      <c r="I179" s="128"/>
      <c r="J179" s="129">
        <f>ROUND(I179*H179,2)</f>
        <v>0</v>
      </c>
      <c r="K179" s="125" t="s">
        <v>133</v>
      </c>
      <c r="L179" s="29"/>
      <c r="M179" s="130" t="s">
        <v>33</v>
      </c>
      <c r="N179" s="131" t="s">
        <v>49</v>
      </c>
      <c r="P179" s="132">
        <f>O179*H179</f>
        <v>0</v>
      </c>
      <c r="Q179" s="132">
        <v>0</v>
      </c>
      <c r="R179" s="132">
        <f>Q179*H179</f>
        <v>0</v>
      </c>
      <c r="S179" s="132">
        <v>0</v>
      </c>
      <c r="T179" s="133">
        <f>S179*H179</f>
        <v>0</v>
      </c>
      <c r="AR179" s="134" t="s">
        <v>134</v>
      </c>
      <c r="AT179" s="134" t="s">
        <v>129</v>
      </c>
      <c r="AU179" s="134" t="s">
        <v>21</v>
      </c>
      <c r="AY179" s="13" t="s">
        <v>128</v>
      </c>
      <c r="BE179" s="135">
        <f>IF(N179="základní",J179,0)</f>
        <v>0</v>
      </c>
      <c r="BF179" s="135">
        <f>IF(N179="snížená",J179,0)</f>
        <v>0</v>
      </c>
      <c r="BG179" s="135">
        <f>IF(N179="zákl. přenesená",J179,0)</f>
        <v>0</v>
      </c>
      <c r="BH179" s="135">
        <f>IF(N179="sníž. přenesená",J179,0)</f>
        <v>0</v>
      </c>
      <c r="BI179" s="135">
        <f>IF(N179="nulová",J179,0)</f>
        <v>0</v>
      </c>
      <c r="BJ179" s="13" t="s">
        <v>21</v>
      </c>
      <c r="BK179" s="135">
        <f>ROUND(I179*H179,2)</f>
        <v>0</v>
      </c>
      <c r="BL179" s="13" t="s">
        <v>134</v>
      </c>
      <c r="BM179" s="134" t="s">
        <v>307</v>
      </c>
    </row>
    <row r="180" spans="2:65" s="1" customFormat="1" ht="38.4" x14ac:dyDescent="0.2">
      <c r="B180" s="29"/>
      <c r="D180" s="136" t="s">
        <v>136</v>
      </c>
      <c r="F180" s="137" t="s">
        <v>308</v>
      </c>
      <c r="I180" s="138"/>
      <c r="L180" s="29"/>
      <c r="M180" s="139"/>
      <c r="T180" s="50"/>
      <c r="AT180" s="13" t="s">
        <v>136</v>
      </c>
      <c r="AU180" s="13" t="s">
        <v>21</v>
      </c>
    </row>
    <row r="181" spans="2:65" s="1" customFormat="1" ht="16.5" customHeight="1" x14ac:dyDescent="0.2">
      <c r="B181" s="29"/>
      <c r="C181" s="123" t="s">
        <v>305</v>
      </c>
      <c r="D181" s="123" t="s">
        <v>129</v>
      </c>
      <c r="E181" s="124" t="s">
        <v>309</v>
      </c>
      <c r="F181" s="125" t="s">
        <v>310</v>
      </c>
      <c r="G181" s="126" t="s">
        <v>132</v>
      </c>
      <c r="H181" s="127">
        <v>30</v>
      </c>
      <c r="I181" s="128"/>
      <c r="J181" s="129">
        <f>ROUND(I181*H181,2)</f>
        <v>0</v>
      </c>
      <c r="K181" s="125" t="s">
        <v>133</v>
      </c>
      <c r="L181" s="29"/>
      <c r="M181" s="130" t="s">
        <v>33</v>
      </c>
      <c r="N181" s="131" t="s">
        <v>49</v>
      </c>
      <c r="P181" s="132">
        <f>O181*H181</f>
        <v>0</v>
      </c>
      <c r="Q181" s="132">
        <v>0</v>
      </c>
      <c r="R181" s="132">
        <f>Q181*H181</f>
        <v>0</v>
      </c>
      <c r="S181" s="132">
        <v>0</v>
      </c>
      <c r="T181" s="133">
        <f>S181*H181</f>
        <v>0</v>
      </c>
      <c r="AR181" s="134" t="s">
        <v>134</v>
      </c>
      <c r="AT181" s="134" t="s">
        <v>129</v>
      </c>
      <c r="AU181" s="134" t="s">
        <v>21</v>
      </c>
      <c r="AY181" s="13" t="s">
        <v>128</v>
      </c>
      <c r="BE181" s="135">
        <f>IF(N181="základní",J181,0)</f>
        <v>0</v>
      </c>
      <c r="BF181" s="135">
        <f>IF(N181="snížená",J181,0)</f>
        <v>0</v>
      </c>
      <c r="BG181" s="135">
        <f>IF(N181="zákl. přenesená",J181,0)</f>
        <v>0</v>
      </c>
      <c r="BH181" s="135">
        <f>IF(N181="sníž. přenesená",J181,0)</f>
        <v>0</v>
      </c>
      <c r="BI181" s="135">
        <f>IF(N181="nulová",J181,0)</f>
        <v>0</v>
      </c>
      <c r="BJ181" s="13" t="s">
        <v>21</v>
      </c>
      <c r="BK181" s="135">
        <f>ROUND(I181*H181,2)</f>
        <v>0</v>
      </c>
      <c r="BL181" s="13" t="s">
        <v>134</v>
      </c>
      <c r="BM181" s="134" t="s">
        <v>311</v>
      </c>
    </row>
    <row r="182" spans="2:65" s="1" customFormat="1" ht="19.2" x14ac:dyDescent="0.2">
      <c r="B182" s="29"/>
      <c r="D182" s="136" t="s">
        <v>136</v>
      </c>
      <c r="F182" s="137" t="s">
        <v>312</v>
      </c>
      <c r="I182" s="138"/>
      <c r="L182" s="29"/>
      <c r="M182" s="139"/>
      <c r="T182" s="50"/>
      <c r="AT182" s="13" t="s">
        <v>136</v>
      </c>
      <c r="AU182" s="13" t="s">
        <v>21</v>
      </c>
    </row>
    <row r="183" spans="2:65" s="1" customFormat="1" ht="16.5" customHeight="1" x14ac:dyDescent="0.2">
      <c r="B183" s="29"/>
      <c r="C183" s="123" t="s">
        <v>309</v>
      </c>
      <c r="D183" s="123" t="s">
        <v>129</v>
      </c>
      <c r="E183" s="124" t="s">
        <v>313</v>
      </c>
      <c r="F183" s="125" t="s">
        <v>314</v>
      </c>
      <c r="G183" s="126" t="s">
        <v>132</v>
      </c>
      <c r="H183" s="127">
        <v>50</v>
      </c>
      <c r="I183" s="128"/>
      <c r="J183" s="129">
        <f>ROUND(I183*H183,2)</f>
        <v>0</v>
      </c>
      <c r="K183" s="125" t="s">
        <v>133</v>
      </c>
      <c r="L183" s="29"/>
      <c r="M183" s="130" t="s">
        <v>33</v>
      </c>
      <c r="N183" s="131" t="s">
        <v>49</v>
      </c>
      <c r="P183" s="132">
        <f>O183*H183</f>
        <v>0</v>
      </c>
      <c r="Q183" s="132">
        <v>0</v>
      </c>
      <c r="R183" s="132">
        <f>Q183*H183</f>
        <v>0</v>
      </c>
      <c r="S183" s="132">
        <v>0</v>
      </c>
      <c r="T183" s="133">
        <f>S183*H183</f>
        <v>0</v>
      </c>
      <c r="AR183" s="134" t="s">
        <v>134</v>
      </c>
      <c r="AT183" s="134" t="s">
        <v>129</v>
      </c>
      <c r="AU183" s="134" t="s">
        <v>21</v>
      </c>
      <c r="AY183" s="13" t="s">
        <v>128</v>
      </c>
      <c r="BE183" s="135">
        <f>IF(N183="základní",J183,0)</f>
        <v>0</v>
      </c>
      <c r="BF183" s="135">
        <f>IF(N183="snížená",J183,0)</f>
        <v>0</v>
      </c>
      <c r="BG183" s="135">
        <f>IF(N183="zákl. přenesená",J183,0)</f>
        <v>0</v>
      </c>
      <c r="BH183" s="135">
        <f>IF(N183="sníž. přenesená",J183,0)</f>
        <v>0</v>
      </c>
      <c r="BI183" s="135">
        <f>IF(N183="nulová",J183,0)</f>
        <v>0</v>
      </c>
      <c r="BJ183" s="13" t="s">
        <v>21</v>
      </c>
      <c r="BK183" s="135">
        <f>ROUND(I183*H183,2)</f>
        <v>0</v>
      </c>
      <c r="BL183" s="13" t="s">
        <v>134</v>
      </c>
      <c r="BM183" s="134" t="s">
        <v>315</v>
      </c>
    </row>
    <row r="184" spans="2:65" s="1" customFormat="1" ht="19.2" x14ac:dyDescent="0.2">
      <c r="B184" s="29"/>
      <c r="D184" s="136" t="s">
        <v>136</v>
      </c>
      <c r="F184" s="137" t="s">
        <v>316</v>
      </c>
      <c r="I184" s="138"/>
      <c r="L184" s="29"/>
      <c r="M184" s="139"/>
      <c r="T184" s="50"/>
      <c r="AT184" s="13" t="s">
        <v>136</v>
      </c>
      <c r="AU184" s="13" t="s">
        <v>21</v>
      </c>
    </row>
    <row r="185" spans="2:65" s="1" customFormat="1" ht="16.5" customHeight="1" x14ac:dyDescent="0.2">
      <c r="B185" s="29"/>
      <c r="C185" s="123" t="s">
        <v>313</v>
      </c>
      <c r="D185" s="123" t="s">
        <v>129</v>
      </c>
      <c r="E185" s="124" t="s">
        <v>317</v>
      </c>
      <c r="F185" s="125" t="s">
        <v>318</v>
      </c>
      <c r="G185" s="126" t="s">
        <v>132</v>
      </c>
      <c r="H185" s="127">
        <v>50</v>
      </c>
      <c r="I185" s="128"/>
      <c r="J185" s="129">
        <f>ROUND(I185*H185,2)</f>
        <v>0</v>
      </c>
      <c r="K185" s="125" t="s">
        <v>133</v>
      </c>
      <c r="L185" s="29"/>
      <c r="M185" s="130" t="s">
        <v>33</v>
      </c>
      <c r="N185" s="131" t="s">
        <v>49</v>
      </c>
      <c r="P185" s="132">
        <f>O185*H185</f>
        <v>0</v>
      </c>
      <c r="Q185" s="132">
        <v>0</v>
      </c>
      <c r="R185" s="132">
        <f>Q185*H185</f>
        <v>0</v>
      </c>
      <c r="S185" s="132">
        <v>0</v>
      </c>
      <c r="T185" s="133">
        <f>S185*H185</f>
        <v>0</v>
      </c>
      <c r="AR185" s="134" t="s">
        <v>134</v>
      </c>
      <c r="AT185" s="134" t="s">
        <v>129</v>
      </c>
      <c r="AU185" s="134" t="s">
        <v>21</v>
      </c>
      <c r="AY185" s="13" t="s">
        <v>128</v>
      </c>
      <c r="BE185" s="135">
        <f>IF(N185="základní",J185,0)</f>
        <v>0</v>
      </c>
      <c r="BF185" s="135">
        <f>IF(N185="snížená",J185,0)</f>
        <v>0</v>
      </c>
      <c r="BG185" s="135">
        <f>IF(N185="zákl. přenesená",J185,0)</f>
        <v>0</v>
      </c>
      <c r="BH185" s="135">
        <f>IF(N185="sníž. přenesená",J185,0)</f>
        <v>0</v>
      </c>
      <c r="BI185" s="135">
        <f>IF(N185="nulová",J185,0)</f>
        <v>0</v>
      </c>
      <c r="BJ185" s="13" t="s">
        <v>21</v>
      </c>
      <c r="BK185" s="135">
        <f>ROUND(I185*H185,2)</f>
        <v>0</v>
      </c>
      <c r="BL185" s="13" t="s">
        <v>134</v>
      </c>
      <c r="BM185" s="134" t="s">
        <v>319</v>
      </c>
    </row>
    <row r="186" spans="2:65" s="1" customFormat="1" ht="19.2" x14ac:dyDescent="0.2">
      <c r="B186" s="29"/>
      <c r="D186" s="136" t="s">
        <v>136</v>
      </c>
      <c r="F186" s="137" t="s">
        <v>320</v>
      </c>
      <c r="I186" s="138"/>
      <c r="L186" s="29"/>
      <c r="M186" s="139"/>
      <c r="T186" s="50"/>
      <c r="AT186" s="13" t="s">
        <v>136</v>
      </c>
      <c r="AU186" s="13" t="s">
        <v>21</v>
      </c>
    </row>
    <row r="187" spans="2:65" s="1" customFormat="1" ht="16.5" customHeight="1" x14ac:dyDescent="0.2">
      <c r="B187" s="29"/>
      <c r="C187" s="123" t="s">
        <v>317</v>
      </c>
      <c r="D187" s="123" t="s">
        <v>129</v>
      </c>
      <c r="E187" s="124" t="s">
        <v>321</v>
      </c>
      <c r="F187" s="125" t="s">
        <v>322</v>
      </c>
      <c r="G187" s="126" t="s">
        <v>132</v>
      </c>
      <c r="H187" s="127">
        <v>11</v>
      </c>
      <c r="I187" s="128"/>
      <c r="J187" s="129">
        <f>ROUND(I187*H187,2)</f>
        <v>0</v>
      </c>
      <c r="K187" s="125" t="s">
        <v>133</v>
      </c>
      <c r="L187" s="29"/>
      <c r="M187" s="130" t="s">
        <v>33</v>
      </c>
      <c r="N187" s="131" t="s">
        <v>49</v>
      </c>
      <c r="P187" s="132">
        <f>O187*H187</f>
        <v>0</v>
      </c>
      <c r="Q187" s="132">
        <v>0</v>
      </c>
      <c r="R187" s="132">
        <f>Q187*H187</f>
        <v>0</v>
      </c>
      <c r="S187" s="132">
        <v>0</v>
      </c>
      <c r="T187" s="133">
        <f>S187*H187</f>
        <v>0</v>
      </c>
      <c r="AR187" s="134" t="s">
        <v>134</v>
      </c>
      <c r="AT187" s="134" t="s">
        <v>129</v>
      </c>
      <c r="AU187" s="134" t="s">
        <v>21</v>
      </c>
      <c r="AY187" s="13" t="s">
        <v>128</v>
      </c>
      <c r="BE187" s="135">
        <f>IF(N187="základní",J187,0)</f>
        <v>0</v>
      </c>
      <c r="BF187" s="135">
        <f>IF(N187="snížená",J187,0)</f>
        <v>0</v>
      </c>
      <c r="BG187" s="135">
        <f>IF(N187="zákl. přenesená",J187,0)</f>
        <v>0</v>
      </c>
      <c r="BH187" s="135">
        <f>IF(N187="sníž. přenesená",J187,0)</f>
        <v>0</v>
      </c>
      <c r="BI187" s="135">
        <f>IF(N187="nulová",J187,0)</f>
        <v>0</v>
      </c>
      <c r="BJ187" s="13" t="s">
        <v>21</v>
      </c>
      <c r="BK187" s="135">
        <f>ROUND(I187*H187,2)</f>
        <v>0</v>
      </c>
      <c r="BL187" s="13" t="s">
        <v>134</v>
      </c>
      <c r="BM187" s="134" t="s">
        <v>323</v>
      </c>
    </row>
    <row r="188" spans="2:65" s="1" customFormat="1" ht="19.2" x14ac:dyDescent="0.2">
      <c r="B188" s="29"/>
      <c r="D188" s="136" t="s">
        <v>136</v>
      </c>
      <c r="F188" s="137" t="s">
        <v>324</v>
      </c>
      <c r="I188" s="138"/>
      <c r="L188" s="29"/>
      <c r="M188" s="139"/>
      <c r="T188" s="50"/>
      <c r="AT188" s="13" t="s">
        <v>136</v>
      </c>
      <c r="AU188" s="13" t="s">
        <v>21</v>
      </c>
    </row>
    <row r="189" spans="2:65" s="1" customFormat="1" ht="16.5" customHeight="1" x14ac:dyDescent="0.2">
      <c r="B189" s="29"/>
      <c r="C189" s="123" t="s">
        <v>321</v>
      </c>
      <c r="D189" s="123" t="s">
        <v>129</v>
      </c>
      <c r="E189" s="124" t="s">
        <v>325</v>
      </c>
      <c r="F189" s="125" t="s">
        <v>204</v>
      </c>
      <c r="G189" s="126" t="s">
        <v>132</v>
      </c>
      <c r="H189" s="127">
        <v>1</v>
      </c>
      <c r="I189" s="128"/>
      <c r="J189" s="129">
        <f>ROUND(I189*H189,2)</f>
        <v>0</v>
      </c>
      <c r="K189" s="125" t="s">
        <v>133</v>
      </c>
      <c r="L189" s="29"/>
      <c r="M189" s="130" t="s">
        <v>33</v>
      </c>
      <c r="N189" s="131" t="s">
        <v>49</v>
      </c>
      <c r="P189" s="132">
        <f>O189*H189</f>
        <v>0</v>
      </c>
      <c r="Q189" s="132">
        <v>0</v>
      </c>
      <c r="R189" s="132">
        <f>Q189*H189</f>
        <v>0</v>
      </c>
      <c r="S189" s="132">
        <v>0</v>
      </c>
      <c r="T189" s="133">
        <f>S189*H189</f>
        <v>0</v>
      </c>
      <c r="AR189" s="134" t="s">
        <v>134</v>
      </c>
      <c r="AT189" s="134" t="s">
        <v>129</v>
      </c>
      <c r="AU189" s="134" t="s">
        <v>21</v>
      </c>
      <c r="AY189" s="13" t="s">
        <v>128</v>
      </c>
      <c r="BE189" s="135">
        <f>IF(N189="základní",J189,0)</f>
        <v>0</v>
      </c>
      <c r="BF189" s="135">
        <f>IF(N189="snížená",J189,0)</f>
        <v>0</v>
      </c>
      <c r="BG189" s="135">
        <f>IF(N189="zákl. přenesená",J189,0)</f>
        <v>0</v>
      </c>
      <c r="BH189" s="135">
        <f>IF(N189="sníž. přenesená",J189,0)</f>
        <v>0</v>
      </c>
      <c r="BI189" s="135">
        <f>IF(N189="nulová",J189,0)</f>
        <v>0</v>
      </c>
      <c r="BJ189" s="13" t="s">
        <v>21</v>
      </c>
      <c r="BK189" s="135">
        <f>ROUND(I189*H189,2)</f>
        <v>0</v>
      </c>
      <c r="BL189" s="13" t="s">
        <v>134</v>
      </c>
      <c r="BM189" s="134" t="s">
        <v>326</v>
      </c>
    </row>
    <row r="190" spans="2:65" s="1" customFormat="1" ht="28.8" x14ac:dyDescent="0.2">
      <c r="B190" s="29"/>
      <c r="D190" s="136" t="s">
        <v>136</v>
      </c>
      <c r="F190" s="137" t="s">
        <v>327</v>
      </c>
      <c r="I190" s="138"/>
      <c r="L190" s="29"/>
      <c r="M190" s="139"/>
      <c r="T190" s="50"/>
      <c r="AT190" s="13" t="s">
        <v>136</v>
      </c>
      <c r="AU190" s="13" t="s">
        <v>21</v>
      </c>
    </row>
    <row r="191" spans="2:65" s="1" customFormat="1" ht="16.5" customHeight="1" x14ac:dyDescent="0.2">
      <c r="B191" s="29"/>
      <c r="C191" s="123" t="s">
        <v>325</v>
      </c>
      <c r="D191" s="123" t="s">
        <v>129</v>
      </c>
      <c r="E191" s="124" t="s">
        <v>328</v>
      </c>
      <c r="F191" s="125" t="s">
        <v>329</v>
      </c>
      <c r="G191" s="126" t="s">
        <v>132</v>
      </c>
      <c r="H191" s="127">
        <v>1</v>
      </c>
      <c r="I191" s="128"/>
      <c r="J191" s="129">
        <f>ROUND(I191*H191,2)</f>
        <v>0</v>
      </c>
      <c r="K191" s="125" t="s">
        <v>133</v>
      </c>
      <c r="L191" s="29"/>
      <c r="M191" s="130" t="s">
        <v>33</v>
      </c>
      <c r="N191" s="131" t="s">
        <v>49</v>
      </c>
      <c r="P191" s="132">
        <f>O191*H191</f>
        <v>0</v>
      </c>
      <c r="Q191" s="132">
        <v>0</v>
      </c>
      <c r="R191" s="132">
        <f>Q191*H191</f>
        <v>0</v>
      </c>
      <c r="S191" s="132">
        <v>0</v>
      </c>
      <c r="T191" s="133">
        <f>S191*H191</f>
        <v>0</v>
      </c>
      <c r="AR191" s="134" t="s">
        <v>134</v>
      </c>
      <c r="AT191" s="134" t="s">
        <v>129</v>
      </c>
      <c r="AU191" s="134" t="s">
        <v>21</v>
      </c>
      <c r="AY191" s="13" t="s">
        <v>128</v>
      </c>
      <c r="BE191" s="135">
        <f>IF(N191="základní",J191,0)</f>
        <v>0</v>
      </c>
      <c r="BF191" s="135">
        <f>IF(N191="snížená",J191,0)</f>
        <v>0</v>
      </c>
      <c r="BG191" s="135">
        <f>IF(N191="zákl. přenesená",J191,0)</f>
        <v>0</v>
      </c>
      <c r="BH191" s="135">
        <f>IF(N191="sníž. přenesená",J191,0)</f>
        <v>0</v>
      </c>
      <c r="BI191" s="135">
        <f>IF(N191="nulová",J191,0)</f>
        <v>0</v>
      </c>
      <c r="BJ191" s="13" t="s">
        <v>21</v>
      </c>
      <c r="BK191" s="135">
        <f>ROUND(I191*H191,2)</f>
        <v>0</v>
      </c>
      <c r="BL191" s="13" t="s">
        <v>134</v>
      </c>
      <c r="BM191" s="134" t="s">
        <v>330</v>
      </c>
    </row>
    <row r="192" spans="2:65" s="1" customFormat="1" ht="19.2" x14ac:dyDescent="0.2">
      <c r="B192" s="29"/>
      <c r="D192" s="136" t="s">
        <v>136</v>
      </c>
      <c r="F192" s="137" t="s">
        <v>331</v>
      </c>
      <c r="I192" s="138"/>
      <c r="L192" s="29"/>
      <c r="M192" s="139"/>
      <c r="T192" s="50"/>
      <c r="AT192" s="13" t="s">
        <v>136</v>
      </c>
      <c r="AU192" s="13" t="s">
        <v>21</v>
      </c>
    </row>
    <row r="193" spans="2:65" s="1" customFormat="1" ht="16.5" customHeight="1" x14ac:dyDescent="0.2">
      <c r="B193" s="29"/>
      <c r="C193" s="123" t="s">
        <v>328</v>
      </c>
      <c r="D193" s="123" t="s">
        <v>129</v>
      </c>
      <c r="E193" s="124" t="s">
        <v>332</v>
      </c>
      <c r="F193" s="125" t="s">
        <v>333</v>
      </c>
      <c r="G193" s="126" t="s">
        <v>132</v>
      </c>
      <c r="H193" s="127">
        <v>1</v>
      </c>
      <c r="I193" s="128"/>
      <c r="J193" s="129">
        <f>ROUND(I193*H193,2)</f>
        <v>0</v>
      </c>
      <c r="K193" s="125" t="s">
        <v>133</v>
      </c>
      <c r="L193" s="29"/>
      <c r="M193" s="130" t="s">
        <v>33</v>
      </c>
      <c r="N193" s="131" t="s">
        <v>49</v>
      </c>
      <c r="P193" s="132">
        <f>O193*H193</f>
        <v>0</v>
      </c>
      <c r="Q193" s="132">
        <v>0</v>
      </c>
      <c r="R193" s="132">
        <f>Q193*H193</f>
        <v>0</v>
      </c>
      <c r="S193" s="132">
        <v>0</v>
      </c>
      <c r="T193" s="133">
        <f>S193*H193</f>
        <v>0</v>
      </c>
      <c r="AR193" s="134" t="s">
        <v>134</v>
      </c>
      <c r="AT193" s="134" t="s">
        <v>129</v>
      </c>
      <c r="AU193" s="134" t="s">
        <v>21</v>
      </c>
      <c r="AY193" s="13" t="s">
        <v>128</v>
      </c>
      <c r="BE193" s="135">
        <f>IF(N193="základní",J193,0)</f>
        <v>0</v>
      </c>
      <c r="BF193" s="135">
        <f>IF(N193="snížená",J193,0)</f>
        <v>0</v>
      </c>
      <c r="BG193" s="135">
        <f>IF(N193="zákl. přenesená",J193,0)</f>
        <v>0</v>
      </c>
      <c r="BH193" s="135">
        <f>IF(N193="sníž. přenesená",J193,0)</f>
        <v>0</v>
      </c>
      <c r="BI193" s="135">
        <f>IF(N193="nulová",J193,0)</f>
        <v>0</v>
      </c>
      <c r="BJ193" s="13" t="s">
        <v>21</v>
      </c>
      <c r="BK193" s="135">
        <f>ROUND(I193*H193,2)</f>
        <v>0</v>
      </c>
      <c r="BL193" s="13" t="s">
        <v>134</v>
      </c>
      <c r="BM193" s="134" t="s">
        <v>334</v>
      </c>
    </row>
    <row r="194" spans="2:65" s="1" customFormat="1" ht="19.2" x14ac:dyDescent="0.2">
      <c r="B194" s="29"/>
      <c r="D194" s="136" t="s">
        <v>136</v>
      </c>
      <c r="F194" s="137" t="s">
        <v>335</v>
      </c>
      <c r="I194" s="138"/>
      <c r="L194" s="29"/>
      <c r="M194" s="139"/>
      <c r="T194" s="50"/>
      <c r="AT194" s="13" t="s">
        <v>136</v>
      </c>
      <c r="AU194" s="13" t="s">
        <v>21</v>
      </c>
    </row>
    <row r="195" spans="2:65" s="10" customFormat="1" ht="25.95" customHeight="1" x14ac:dyDescent="0.25">
      <c r="B195" s="113"/>
      <c r="D195" s="114" t="s">
        <v>77</v>
      </c>
      <c r="E195" s="115" t="s">
        <v>336</v>
      </c>
      <c r="F195" s="115" t="s">
        <v>337</v>
      </c>
      <c r="I195" s="116"/>
      <c r="J195" s="117">
        <f>BK195</f>
        <v>0</v>
      </c>
      <c r="L195" s="113"/>
      <c r="M195" s="118"/>
      <c r="P195" s="119">
        <f>SUM(P196:P205)</f>
        <v>0</v>
      </c>
      <c r="R195" s="119">
        <f>SUM(R196:R205)</f>
        <v>0</v>
      </c>
      <c r="T195" s="120">
        <f>SUM(T196:T205)</f>
        <v>0</v>
      </c>
      <c r="AR195" s="114" t="s">
        <v>21</v>
      </c>
      <c r="AT195" s="121" t="s">
        <v>77</v>
      </c>
      <c r="AU195" s="121" t="s">
        <v>78</v>
      </c>
      <c r="AY195" s="114" t="s">
        <v>128</v>
      </c>
      <c r="BK195" s="122">
        <f>SUM(BK196:BK205)</f>
        <v>0</v>
      </c>
    </row>
    <row r="196" spans="2:65" s="1" customFormat="1" ht="16.5" customHeight="1" x14ac:dyDescent="0.2">
      <c r="B196" s="29"/>
      <c r="C196" s="123" t="s">
        <v>130</v>
      </c>
      <c r="D196" s="123" t="s">
        <v>129</v>
      </c>
      <c r="E196" s="124" t="s">
        <v>212</v>
      </c>
      <c r="F196" s="125" t="s">
        <v>247</v>
      </c>
      <c r="G196" s="126" t="s">
        <v>132</v>
      </c>
      <c r="H196" s="127">
        <v>1</v>
      </c>
      <c r="I196" s="128"/>
      <c r="J196" s="129">
        <f>ROUND(I196*H196,2)</f>
        <v>0</v>
      </c>
      <c r="K196" s="125" t="s">
        <v>133</v>
      </c>
      <c r="L196" s="29"/>
      <c r="M196" s="130" t="s">
        <v>33</v>
      </c>
      <c r="N196" s="131" t="s">
        <v>49</v>
      </c>
      <c r="P196" s="132">
        <f>O196*H196</f>
        <v>0</v>
      </c>
      <c r="Q196" s="132">
        <v>0</v>
      </c>
      <c r="R196" s="132">
        <f>Q196*H196</f>
        <v>0</v>
      </c>
      <c r="S196" s="132">
        <v>0</v>
      </c>
      <c r="T196" s="133">
        <f>S196*H196</f>
        <v>0</v>
      </c>
      <c r="AR196" s="134" t="s">
        <v>134</v>
      </c>
      <c r="AT196" s="134" t="s">
        <v>129</v>
      </c>
      <c r="AU196" s="134" t="s">
        <v>21</v>
      </c>
      <c r="AY196" s="13" t="s">
        <v>128</v>
      </c>
      <c r="BE196" s="135">
        <f>IF(N196="základní",J196,0)</f>
        <v>0</v>
      </c>
      <c r="BF196" s="135">
        <f>IF(N196="snížená",J196,0)</f>
        <v>0</v>
      </c>
      <c r="BG196" s="135">
        <f>IF(N196="zákl. přenesená",J196,0)</f>
        <v>0</v>
      </c>
      <c r="BH196" s="135">
        <f>IF(N196="sníž. přenesená",J196,0)</f>
        <v>0</v>
      </c>
      <c r="BI196" s="135">
        <f>IF(N196="nulová",J196,0)</f>
        <v>0</v>
      </c>
      <c r="BJ196" s="13" t="s">
        <v>21</v>
      </c>
      <c r="BK196" s="135">
        <f>ROUND(I196*H196,2)</f>
        <v>0</v>
      </c>
      <c r="BL196" s="13" t="s">
        <v>134</v>
      </c>
      <c r="BM196" s="134" t="s">
        <v>338</v>
      </c>
    </row>
    <row r="197" spans="2:65" s="1" customFormat="1" ht="28.8" x14ac:dyDescent="0.2">
      <c r="B197" s="29"/>
      <c r="D197" s="136" t="s">
        <v>136</v>
      </c>
      <c r="F197" s="137" t="s">
        <v>339</v>
      </c>
      <c r="I197" s="138"/>
      <c r="L197" s="29"/>
      <c r="M197" s="139"/>
      <c r="T197" s="50"/>
      <c r="AT197" s="13" t="s">
        <v>136</v>
      </c>
      <c r="AU197" s="13" t="s">
        <v>21</v>
      </c>
    </row>
    <row r="198" spans="2:65" s="1" customFormat="1" ht="16.5" customHeight="1" x14ac:dyDescent="0.2">
      <c r="B198" s="29"/>
      <c r="C198" s="123" t="s">
        <v>138</v>
      </c>
      <c r="D198" s="123" t="s">
        <v>129</v>
      </c>
      <c r="E198" s="124" t="s">
        <v>217</v>
      </c>
      <c r="F198" s="125" t="s">
        <v>340</v>
      </c>
      <c r="G198" s="126" t="s">
        <v>132</v>
      </c>
      <c r="H198" s="127">
        <v>4</v>
      </c>
      <c r="I198" s="128"/>
      <c r="J198" s="129">
        <f>ROUND(I198*H198,2)</f>
        <v>0</v>
      </c>
      <c r="K198" s="125" t="s">
        <v>133</v>
      </c>
      <c r="L198" s="29"/>
      <c r="M198" s="130" t="s">
        <v>33</v>
      </c>
      <c r="N198" s="131" t="s">
        <v>49</v>
      </c>
      <c r="P198" s="132">
        <f>O198*H198</f>
        <v>0</v>
      </c>
      <c r="Q198" s="132">
        <v>0</v>
      </c>
      <c r="R198" s="132">
        <f>Q198*H198</f>
        <v>0</v>
      </c>
      <c r="S198" s="132">
        <v>0</v>
      </c>
      <c r="T198" s="133">
        <f>S198*H198</f>
        <v>0</v>
      </c>
      <c r="AR198" s="134" t="s">
        <v>134</v>
      </c>
      <c r="AT198" s="134" t="s">
        <v>129</v>
      </c>
      <c r="AU198" s="134" t="s">
        <v>21</v>
      </c>
      <c r="AY198" s="13" t="s">
        <v>128</v>
      </c>
      <c r="BE198" s="135">
        <f>IF(N198="základní",J198,0)</f>
        <v>0</v>
      </c>
      <c r="BF198" s="135">
        <f>IF(N198="snížená",J198,0)</f>
        <v>0</v>
      </c>
      <c r="BG198" s="135">
        <f>IF(N198="zákl. přenesená",J198,0)</f>
        <v>0</v>
      </c>
      <c r="BH198" s="135">
        <f>IF(N198="sníž. přenesená",J198,0)</f>
        <v>0</v>
      </c>
      <c r="BI198" s="135">
        <f>IF(N198="nulová",J198,0)</f>
        <v>0</v>
      </c>
      <c r="BJ198" s="13" t="s">
        <v>21</v>
      </c>
      <c r="BK198" s="135">
        <f>ROUND(I198*H198,2)</f>
        <v>0</v>
      </c>
      <c r="BL198" s="13" t="s">
        <v>134</v>
      </c>
      <c r="BM198" s="134" t="s">
        <v>341</v>
      </c>
    </row>
    <row r="199" spans="2:65" s="1" customFormat="1" ht="38.4" x14ac:dyDescent="0.2">
      <c r="B199" s="29"/>
      <c r="D199" s="136" t="s">
        <v>136</v>
      </c>
      <c r="F199" s="137" t="s">
        <v>342</v>
      </c>
      <c r="I199" s="138"/>
      <c r="L199" s="29"/>
      <c r="M199" s="139"/>
      <c r="T199" s="50"/>
      <c r="AT199" s="13" t="s">
        <v>136</v>
      </c>
      <c r="AU199" s="13" t="s">
        <v>21</v>
      </c>
    </row>
    <row r="200" spans="2:65" s="1" customFormat="1" ht="16.5" customHeight="1" x14ac:dyDescent="0.2">
      <c r="B200" s="29"/>
      <c r="C200" s="123" t="s">
        <v>143</v>
      </c>
      <c r="D200" s="123" t="s">
        <v>129</v>
      </c>
      <c r="E200" s="124" t="s">
        <v>222</v>
      </c>
      <c r="F200" s="125" t="s">
        <v>343</v>
      </c>
      <c r="G200" s="126" t="s">
        <v>132</v>
      </c>
      <c r="H200" s="127">
        <v>4</v>
      </c>
      <c r="I200" s="128"/>
      <c r="J200" s="129">
        <f>ROUND(I200*H200,2)</f>
        <v>0</v>
      </c>
      <c r="K200" s="125" t="s">
        <v>133</v>
      </c>
      <c r="L200" s="29"/>
      <c r="M200" s="130" t="s">
        <v>33</v>
      </c>
      <c r="N200" s="131" t="s">
        <v>49</v>
      </c>
      <c r="P200" s="132">
        <f>O200*H200</f>
        <v>0</v>
      </c>
      <c r="Q200" s="132">
        <v>0</v>
      </c>
      <c r="R200" s="132">
        <f>Q200*H200</f>
        <v>0</v>
      </c>
      <c r="S200" s="132">
        <v>0</v>
      </c>
      <c r="T200" s="133">
        <f>S200*H200</f>
        <v>0</v>
      </c>
      <c r="AR200" s="134" t="s">
        <v>134</v>
      </c>
      <c r="AT200" s="134" t="s">
        <v>129</v>
      </c>
      <c r="AU200" s="134" t="s">
        <v>21</v>
      </c>
      <c r="AY200" s="13" t="s">
        <v>128</v>
      </c>
      <c r="BE200" s="135">
        <f>IF(N200="základní",J200,0)</f>
        <v>0</v>
      </c>
      <c r="BF200" s="135">
        <f>IF(N200="snížená",J200,0)</f>
        <v>0</v>
      </c>
      <c r="BG200" s="135">
        <f>IF(N200="zákl. přenesená",J200,0)</f>
        <v>0</v>
      </c>
      <c r="BH200" s="135">
        <f>IF(N200="sníž. přenesená",J200,0)</f>
        <v>0</v>
      </c>
      <c r="BI200" s="135">
        <f>IF(N200="nulová",J200,0)</f>
        <v>0</v>
      </c>
      <c r="BJ200" s="13" t="s">
        <v>21</v>
      </c>
      <c r="BK200" s="135">
        <f>ROUND(I200*H200,2)</f>
        <v>0</v>
      </c>
      <c r="BL200" s="13" t="s">
        <v>134</v>
      </c>
      <c r="BM200" s="134" t="s">
        <v>344</v>
      </c>
    </row>
    <row r="201" spans="2:65" s="1" customFormat="1" ht="28.8" x14ac:dyDescent="0.2">
      <c r="B201" s="29"/>
      <c r="D201" s="136" t="s">
        <v>136</v>
      </c>
      <c r="F201" s="137" t="s">
        <v>345</v>
      </c>
      <c r="I201" s="138"/>
      <c r="L201" s="29"/>
      <c r="M201" s="139"/>
      <c r="T201" s="50"/>
      <c r="AT201" s="13" t="s">
        <v>136</v>
      </c>
      <c r="AU201" s="13" t="s">
        <v>21</v>
      </c>
    </row>
    <row r="202" spans="2:65" s="1" customFormat="1" ht="16.5" customHeight="1" x14ac:dyDescent="0.2">
      <c r="B202" s="29"/>
      <c r="C202" s="123" t="s">
        <v>147</v>
      </c>
      <c r="D202" s="123" t="s">
        <v>129</v>
      </c>
      <c r="E202" s="124" t="s">
        <v>7</v>
      </c>
      <c r="F202" s="125" t="s">
        <v>346</v>
      </c>
      <c r="G202" s="126" t="s">
        <v>132</v>
      </c>
      <c r="H202" s="127">
        <v>2</v>
      </c>
      <c r="I202" s="128"/>
      <c r="J202" s="129">
        <f>ROUND(I202*H202,2)</f>
        <v>0</v>
      </c>
      <c r="K202" s="125" t="s">
        <v>133</v>
      </c>
      <c r="L202" s="29"/>
      <c r="M202" s="130" t="s">
        <v>33</v>
      </c>
      <c r="N202" s="131" t="s">
        <v>49</v>
      </c>
      <c r="P202" s="132">
        <f>O202*H202</f>
        <v>0</v>
      </c>
      <c r="Q202" s="132">
        <v>0</v>
      </c>
      <c r="R202" s="132">
        <f>Q202*H202</f>
        <v>0</v>
      </c>
      <c r="S202" s="132">
        <v>0</v>
      </c>
      <c r="T202" s="133">
        <f>S202*H202</f>
        <v>0</v>
      </c>
      <c r="AR202" s="134" t="s">
        <v>134</v>
      </c>
      <c r="AT202" s="134" t="s">
        <v>129</v>
      </c>
      <c r="AU202" s="134" t="s">
        <v>21</v>
      </c>
      <c r="AY202" s="13" t="s">
        <v>128</v>
      </c>
      <c r="BE202" s="135">
        <f>IF(N202="základní",J202,0)</f>
        <v>0</v>
      </c>
      <c r="BF202" s="135">
        <f>IF(N202="snížená",J202,0)</f>
        <v>0</v>
      </c>
      <c r="BG202" s="135">
        <f>IF(N202="zákl. přenesená",J202,0)</f>
        <v>0</v>
      </c>
      <c r="BH202" s="135">
        <f>IF(N202="sníž. přenesená",J202,0)</f>
        <v>0</v>
      </c>
      <c r="BI202" s="135">
        <f>IF(N202="nulová",J202,0)</f>
        <v>0</v>
      </c>
      <c r="BJ202" s="13" t="s">
        <v>21</v>
      </c>
      <c r="BK202" s="135">
        <f>ROUND(I202*H202,2)</f>
        <v>0</v>
      </c>
      <c r="BL202" s="13" t="s">
        <v>134</v>
      </c>
      <c r="BM202" s="134" t="s">
        <v>347</v>
      </c>
    </row>
    <row r="203" spans="2:65" s="1" customFormat="1" ht="28.8" x14ac:dyDescent="0.2">
      <c r="B203" s="29"/>
      <c r="D203" s="136" t="s">
        <v>136</v>
      </c>
      <c r="F203" s="137" t="s">
        <v>348</v>
      </c>
      <c r="I203" s="138"/>
      <c r="L203" s="29"/>
      <c r="M203" s="139"/>
      <c r="T203" s="50"/>
      <c r="AT203" s="13" t="s">
        <v>136</v>
      </c>
      <c r="AU203" s="13" t="s">
        <v>21</v>
      </c>
    </row>
    <row r="204" spans="2:65" s="1" customFormat="1" ht="16.5" customHeight="1" x14ac:dyDescent="0.2">
      <c r="B204" s="29"/>
      <c r="C204" s="123" t="s">
        <v>152</v>
      </c>
      <c r="D204" s="123" t="s">
        <v>129</v>
      </c>
      <c r="E204" s="124" t="s">
        <v>233</v>
      </c>
      <c r="F204" s="125" t="s">
        <v>349</v>
      </c>
      <c r="G204" s="126" t="s">
        <v>132</v>
      </c>
      <c r="H204" s="127">
        <v>2</v>
      </c>
      <c r="I204" s="128"/>
      <c r="J204" s="129">
        <f>ROUND(I204*H204,2)</f>
        <v>0</v>
      </c>
      <c r="K204" s="125" t="s">
        <v>133</v>
      </c>
      <c r="L204" s="29"/>
      <c r="M204" s="130" t="s">
        <v>33</v>
      </c>
      <c r="N204" s="131" t="s">
        <v>49</v>
      </c>
      <c r="P204" s="132">
        <f>O204*H204</f>
        <v>0</v>
      </c>
      <c r="Q204" s="132">
        <v>0</v>
      </c>
      <c r="R204" s="132">
        <f>Q204*H204</f>
        <v>0</v>
      </c>
      <c r="S204" s="132">
        <v>0</v>
      </c>
      <c r="T204" s="133">
        <f>S204*H204</f>
        <v>0</v>
      </c>
      <c r="AR204" s="134" t="s">
        <v>134</v>
      </c>
      <c r="AT204" s="134" t="s">
        <v>129</v>
      </c>
      <c r="AU204" s="134" t="s">
        <v>21</v>
      </c>
      <c r="AY204" s="13" t="s">
        <v>128</v>
      </c>
      <c r="BE204" s="135">
        <f>IF(N204="základní",J204,0)</f>
        <v>0</v>
      </c>
      <c r="BF204" s="135">
        <f>IF(N204="snížená",J204,0)</f>
        <v>0</v>
      </c>
      <c r="BG204" s="135">
        <f>IF(N204="zákl. přenesená",J204,0)</f>
        <v>0</v>
      </c>
      <c r="BH204" s="135">
        <f>IF(N204="sníž. přenesená",J204,0)</f>
        <v>0</v>
      </c>
      <c r="BI204" s="135">
        <f>IF(N204="nulová",J204,0)</f>
        <v>0</v>
      </c>
      <c r="BJ204" s="13" t="s">
        <v>21</v>
      </c>
      <c r="BK204" s="135">
        <f>ROUND(I204*H204,2)</f>
        <v>0</v>
      </c>
      <c r="BL204" s="13" t="s">
        <v>134</v>
      </c>
      <c r="BM204" s="134" t="s">
        <v>350</v>
      </c>
    </row>
    <row r="205" spans="2:65" s="1" customFormat="1" ht="19.2" x14ac:dyDescent="0.2">
      <c r="B205" s="29"/>
      <c r="D205" s="136" t="s">
        <v>136</v>
      </c>
      <c r="F205" s="137" t="s">
        <v>351</v>
      </c>
      <c r="I205" s="138"/>
      <c r="L205" s="29"/>
      <c r="M205" s="139"/>
      <c r="T205" s="50"/>
      <c r="AT205" s="13" t="s">
        <v>136</v>
      </c>
      <c r="AU205" s="13" t="s">
        <v>21</v>
      </c>
    </row>
    <row r="206" spans="2:65" s="10" customFormat="1" ht="25.95" customHeight="1" x14ac:dyDescent="0.25">
      <c r="B206" s="113"/>
      <c r="D206" s="114" t="s">
        <v>77</v>
      </c>
      <c r="E206" s="115" t="s">
        <v>352</v>
      </c>
      <c r="F206" s="115" t="s">
        <v>353</v>
      </c>
      <c r="I206" s="116"/>
      <c r="J206" s="117">
        <f>BK206</f>
        <v>0</v>
      </c>
      <c r="L206" s="113"/>
      <c r="M206" s="118"/>
      <c r="P206" s="119">
        <f>SUM(P207:P234)</f>
        <v>0</v>
      </c>
      <c r="R206" s="119">
        <f>SUM(R207:R234)</f>
        <v>0</v>
      </c>
      <c r="T206" s="120">
        <f>SUM(T207:T234)</f>
        <v>0</v>
      </c>
      <c r="AR206" s="114" t="s">
        <v>21</v>
      </c>
      <c r="AT206" s="121" t="s">
        <v>77</v>
      </c>
      <c r="AU206" s="121" t="s">
        <v>78</v>
      </c>
      <c r="AY206" s="114" t="s">
        <v>128</v>
      </c>
      <c r="BK206" s="122">
        <f>SUM(BK207:BK234)</f>
        <v>0</v>
      </c>
    </row>
    <row r="207" spans="2:65" s="1" customFormat="1" ht="16.5" customHeight="1" x14ac:dyDescent="0.2">
      <c r="B207" s="29"/>
      <c r="C207" s="123" t="s">
        <v>157</v>
      </c>
      <c r="D207" s="123" t="s">
        <v>129</v>
      </c>
      <c r="E207" s="124" t="s">
        <v>354</v>
      </c>
      <c r="F207" s="125" t="s">
        <v>172</v>
      </c>
      <c r="G207" s="126" t="s">
        <v>132</v>
      </c>
      <c r="H207" s="127">
        <v>1</v>
      </c>
      <c r="I207" s="128"/>
      <c r="J207" s="129">
        <f>ROUND(I207*H207,2)</f>
        <v>0</v>
      </c>
      <c r="K207" s="125" t="s">
        <v>133</v>
      </c>
      <c r="L207" s="29"/>
      <c r="M207" s="130" t="s">
        <v>33</v>
      </c>
      <c r="N207" s="131" t="s">
        <v>49</v>
      </c>
      <c r="P207" s="132">
        <f>O207*H207</f>
        <v>0</v>
      </c>
      <c r="Q207" s="132">
        <v>0</v>
      </c>
      <c r="R207" s="132">
        <f>Q207*H207</f>
        <v>0</v>
      </c>
      <c r="S207" s="132">
        <v>0</v>
      </c>
      <c r="T207" s="133">
        <f>S207*H207</f>
        <v>0</v>
      </c>
      <c r="AR207" s="134" t="s">
        <v>134</v>
      </c>
      <c r="AT207" s="134" t="s">
        <v>129</v>
      </c>
      <c r="AU207" s="134" t="s">
        <v>21</v>
      </c>
      <c r="AY207" s="13" t="s">
        <v>128</v>
      </c>
      <c r="BE207" s="135">
        <f>IF(N207="základní",J207,0)</f>
        <v>0</v>
      </c>
      <c r="BF207" s="135">
        <f>IF(N207="snížená",J207,0)</f>
        <v>0</v>
      </c>
      <c r="BG207" s="135">
        <f>IF(N207="zákl. přenesená",J207,0)</f>
        <v>0</v>
      </c>
      <c r="BH207" s="135">
        <f>IF(N207="sníž. přenesená",J207,0)</f>
        <v>0</v>
      </c>
      <c r="BI207" s="135">
        <f>IF(N207="nulová",J207,0)</f>
        <v>0</v>
      </c>
      <c r="BJ207" s="13" t="s">
        <v>21</v>
      </c>
      <c r="BK207" s="135">
        <f>ROUND(I207*H207,2)</f>
        <v>0</v>
      </c>
      <c r="BL207" s="13" t="s">
        <v>134</v>
      </c>
      <c r="BM207" s="134" t="s">
        <v>355</v>
      </c>
    </row>
    <row r="208" spans="2:65" s="1" customFormat="1" ht="38.4" x14ac:dyDescent="0.2">
      <c r="B208" s="29"/>
      <c r="D208" s="136" t="s">
        <v>136</v>
      </c>
      <c r="F208" s="137" t="s">
        <v>356</v>
      </c>
      <c r="I208" s="138"/>
      <c r="L208" s="29"/>
      <c r="M208" s="139"/>
      <c r="T208" s="50"/>
      <c r="AT208" s="13" t="s">
        <v>136</v>
      </c>
      <c r="AU208" s="13" t="s">
        <v>21</v>
      </c>
    </row>
    <row r="209" spans="2:65" s="1" customFormat="1" ht="16.5" customHeight="1" x14ac:dyDescent="0.2">
      <c r="B209" s="29"/>
      <c r="C209" s="123" t="s">
        <v>161</v>
      </c>
      <c r="D209" s="123" t="s">
        <v>129</v>
      </c>
      <c r="E209" s="124" t="s">
        <v>357</v>
      </c>
      <c r="F209" s="125" t="s">
        <v>358</v>
      </c>
      <c r="G209" s="126" t="s">
        <v>132</v>
      </c>
      <c r="H209" s="127">
        <v>1</v>
      </c>
      <c r="I209" s="128"/>
      <c r="J209" s="129">
        <f>ROUND(I209*H209,2)</f>
        <v>0</v>
      </c>
      <c r="K209" s="125" t="s">
        <v>133</v>
      </c>
      <c r="L209" s="29"/>
      <c r="M209" s="130" t="s">
        <v>33</v>
      </c>
      <c r="N209" s="131" t="s">
        <v>49</v>
      </c>
      <c r="P209" s="132">
        <f>O209*H209</f>
        <v>0</v>
      </c>
      <c r="Q209" s="132">
        <v>0</v>
      </c>
      <c r="R209" s="132">
        <f>Q209*H209</f>
        <v>0</v>
      </c>
      <c r="S209" s="132">
        <v>0</v>
      </c>
      <c r="T209" s="133">
        <f>S209*H209</f>
        <v>0</v>
      </c>
      <c r="AR209" s="134" t="s">
        <v>134</v>
      </c>
      <c r="AT209" s="134" t="s">
        <v>129</v>
      </c>
      <c r="AU209" s="134" t="s">
        <v>21</v>
      </c>
      <c r="AY209" s="13" t="s">
        <v>128</v>
      </c>
      <c r="BE209" s="135">
        <f>IF(N209="základní",J209,0)</f>
        <v>0</v>
      </c>
      <c r="BF209" s="135">
        <f>IF(N209="snížená",J209,0)</f>
        <v>0</v>
      </c>
      <c r="BG209" s="135">
        <f>IF(N209="zákl. přenesená",J209,0)</f>
        <v>0</v>
      </c>
      <c r="BH209" s="135">
        <f>IF(N209="sníž. přenesená",J209,0)</f>
        <v>0</v>
      </c>
      <c r="BI209" s="135">
        <f>IF(N209="nulová",J209,0)</f>
        <v>0</v>
      </c>
      <c r="BJ209" s="13" t="s">
        <v>21</v>
      </c>
      <c r="BK209" s="135">
        <f>ROUND(I209*H209,2)</f>
        <v>0</v>
      </c>
      <c r="BL209" s="13" t="s">
        <v>134</v>
      </c>
      <c r="BM209" s="134" t="s">
        <v>359</v>
      </c>
    </row>
    <row r="210" spans="2:65" s="1" customFormat="1" ht="28.8" x14ac:dyDescent="0.2">
      <c r="B210" s="29"/>
      <c r="D210" s="136" t="s">
        <v>136</v>
      </c>
      <c r="F210" s="137" t="s">
        <v>360</v>
      </c>
      <c r="I210" s="138"/>
      <c r="L210" s="29"/>
      <c r="M210" s="139"/>
      <c r="T210" s="50"/>
      <c r="AT210" s="13" t="s">
        <v>136</v>
      </c>
      <c r="AU210" s="13" t="s">
        <v>21</v>
      </c>
    </row>
    <row r="211" spans="2:65" s="1" customFormat="1" ht="16.5" customHeight="1" x14ac:dyDescent="0.2">
      <c r="B211" s="29"/>
      <c r="C211" s="123" t="s">
        <v>166</v>
      </c>
      <c r="D211" s="123" t="s">
        <v>129</v>
      </c>
      <c r="E211" s="124" t="s">
        <v>361</v>
      </c>
      <c r="F211" s="125" t="s">
        <v>362</v>
      </c>
      <c r="G211" s="126" t="s">
        <v>132</v>
      </c>
      <c r="H211" s="127">
        <v>4</v>
      </c>
      <c r="I211" s="128"/>
      <c r="J211" s="129">
        <f>ROUND(I211*H211,2)</f>
        <v>0</v>
      </c>
      <c r="K211" s="125" t="s">
        <v>133</v>
      </c>
      <c r="L211" s="29"/>
      <c r="M211" s="130" t="s">
        <v>33</v>
      </c>
      <c r="N211" s="131" t="s">
        <v>49</v>
      </c>
      <c r="P211" s="132">
        <f>O211*H211</f>
        <v>0</v>
      </c>
      <c r="Q211" s="132">
        <v>0</v>
      </c>
      <c r="R211" s="132">
        <f>Q211*H211</f>
        <v>0</v>
      </c>
      <c r="S211" s="132">
        <v>0</v>
      </c>
      <c r="T211" s="133">
        <f>S211*H211</f>
        <v>0</v>
      </c>
      <c r="AR211" s="134" t="s">
        <v>134</v>
      </c>
      <c r="AT211" s="134" t="s">
        <v>129</v>
      </c>
      <c r="AU211" s="134" t="s">
        <v>21</v>
      </c>
      <c r="AY211" s="13" t="s">
        <v>128</v>
      </c>
      <c r="BE211" s="135">
        <f>IF(N211="základní",J211,0)</f>
        <v>0</v>
      </c>
      <c r="BF211" s="135">
        <f>IF(N211="snížená",J211,0)</f>
        <v>0</v>
      </c>
      <c r="BG211" s="135">
        <f>IF(N211="zákl. přenesená",J211,0)</f>
        <v>0</v>
      </c>
      <c r="BH211" s="135">
        <f>IF(N211="sníž. přenesená",J211,0)</f>
        <v>0</v>
      </c>
      <c r="BI211" s="135">
        <f>IF(N211="nulová",J211,0)</f>
        <v>0</v>
      </c>
      <c r="BJ211" s="13" t="s">
        <v>21</v>
      </c>
      <c r="BK211" s="135">
        <f>ROUND(I211*H211,2)</f>
        <v>0</v>
      </c>
      <c r="BL211" s="13" t="s">
        <v>134</v>
      </c>
      <c r="BM211" s="134" t="s">
        <v>363</v>
      </c>
    </row>
    <row r="212" spans="2:65" s="1" customFormat="1" ht="19.2" x14ac:dyDescent="0.2">
      <c r="B212" s="29"/>
      <c r="D212" s="136" t="s">
        <v>136</v>
      </c>
      <c r="F212" s="137" t="s">
        <v>364</v>
      </c>
      <c r="I212" s="138"/>
      <c r="L212" s="29"/>
      <c r="M212" s="139"/>
      <c r="T212" s="50"/>
      <c r="AT212" s="13" t="s">
        <v>136</v>
      </c>
      <c r="AU212" s="13" t="s">
        <v>21</v>
      </c>
    </row>
    <row r="213" spans="2:65" s="1" customFormat="1" ht="16.5" customHeight="1" x14ac:dyDescent="0.2">
      <c r="B213" s="29"/>
      <c r="C213" s="123" t="s">
        <v>171</v>
      </c>
      <c r="D213" s="123" t="s">
        <v>129</v>
      </c>
      <c r="E213" s="124" t="s">
        <v>365</v>
      </c>
      <c r="F213" s="125" t="s">
        <v>366</v>
      </c>
      <c r="G213" s="126" t="s">
        <v>132</v>
      </c>
      <c r="H213" s="127">
        <v>16</v>
      </c>
      <c r="I213" s="128"/>
      <c r="J213" s="129">
        <f>ROUND(I213*H213,2)</f>
        <v>0</v>
      </c>
      <c r="K213" s="125" t="s">
        <v>133</v>
      </c>
      <c r="L213" s="29"/>
      <c r="M213" s="130" t="s">
        <v>33</v>
      </c>
      <c r="N213" s="131" t="s">
        <v>49</v>
      </c>
      <c r="P213" s="132">
        <f>O213*H213</f>
        <v>0</v>
      </c>
      <c r="Q213" s="132">
        <v>0</v>
      </c>
      <c r="R213" s="132">
        <f>Q213*H213</f>
        <v>0</v>
      </c>
      <c r="S213" s="132">
        <v>0</v>
      </c>
      <c r="T213" s="133">
        <f>S213*H213</f>
        <v>0</v>
      </c>
      <c r="AR213" s="134" t="s">
        <v>134</v>
      </c>
      <c r="AT213" s="134" t="s">
        <v>129</v>
      </c>
      <c r="AU213" s="134" t="s">
        <v>21</v>
      </c>
      <c r="AY213" s="13" t="s">
        <v>128</v>
      </c>
      <c r="BE213" s="135">
        <f>IF(N213="základní",J213,0)</f>
        <v>0</v>
      </c>
      <c r="BF213" s="135">
        <f>IF(N213="snížená",J213,0)</f>
        <v>0</v>
      </c>
      <c r="BG213" s="135">
        <f>IF(N213="zákl. přenesená",J213,0)</f>
        <v>0</v>
      </c>
      <c r="BH213" s="135">
        <f>IF(N213="sníž. přenesená",J213,0)</f>
        <v>0</v>
      </c>
      <c r="BI213" s="135">
        <f>IF(N213="nulová",J213,0)</f>
        <v>0</v>
      </c>
      <c r="BJ213" s="13" t="s">
        <v>21</v>
      </c>
      <c r="BK213" s="135">
        <f>ROUND(I213*H213,2)</f>
        <v>0</v>
      </c>
      <c r="BL213" s="13" t="s">
        <v>134</v>
      </c>
      <c r="BM213" s="134" t="s">
        <v>367</v>
      </c>
    </row>
    <row r="214" spans="2:65" s="1" customFormat="1" ht="19.2" x14ac:dyDescent="0.2">
      <c r="B214" s="29"/>
      <c r="D214" s="136" t="s">
        <v>136</v>
      </c>
      <c r="F214" s="137" t="s">
        <v>368</v>
      </c>
      <c r="I214" s="138"/>
      <c r="L214" s="29"/>
      <c r="M214" s="139"/>
      <c r="T214" s="50"/>
      <c r="AT214" s="13" t="s">
        <v>136</v>
      </c>
      <c r="AU214" s="13" t="s">
        <v>21</v>
      </c>
    </row>
    <row r="215" spans="2:65" s="1" customFormat="1" ht="16.5" customHeight="1" x14ac:dyDescent="0.2">
      <c r="B215" s="29"/>
      <c r="C215" s="123" t="s">
        <v>178</v>
      </c>
      <c r="D215" s="123" t="s">
        <v>129</v>
      </c>
      <c r="E215" s="124" t="s">
        <v>369</v>
      </c>
      <c r="F215" s="125" t="s">
        <v>370</v>
      </c>
      <c r="G215" s="126" t="s">
        <v>132</v>
      </c>
      <c r="H215" s="127">
        <v>4</v>
      </c>
      <c r="I215" s="128"/>
      <c r="J215" s="129">
        <f>ROUND(I215*H215,2)</f>
        <v>0</v>
      </c>
      <c r="K215" s="125" t="s">
        <v>133</v>
      </c>
      <c r="L215" s="29"/>
      <c r="M215" s="130" t="s">
        <v>33</v>
      </c>
      <c r="N215" s="131" t="s">
        <v>49</v>
      </c>
      <c r="P215" s="132">
        <f>O215*H215</f>
        <v>0</v>
      </c>
      <c r="Q215" s="132">
        <v>0</v>
      </c>
      <c r="R215" s="132">
        <f>Q215*H215</f>
        <v>0</v>
      </c>
      <c r="S215" s="132">
        <v>0</v>
      </c>
      <c r="T215" s="133">
        <f>S215*H215</f>
        <v>0</v>
      </c>
      <c r="AR215" s="134" t="s">
        <v>134</v>
      </c>
      <c r="AT215" s="134" t="s">
        <v>129</v>
      </c>
      <c r="AU215" s="134" t="s">
        <v>21</v>
      </c>
      <c r="AY215" s="13" t="s">
        <v>128</v>
      </c>
      <c r="BE215" s="135">
        <f>IF(N215="základní",J215,0)</f>
        <v>0</v>
      </c>
      <c r="BF215" s="135">
        <f>IF(N215="snížená",J215,0)</f>
        <v>0</v>
      </c>
      <c r="BG215" s="135">
        <f>IF(N215="zákl. přenesená",J215,0)</f>
        <v>0</v>
      </c>
      <c r="BH215" s="135">
        <f>IF(N215="sníž. přenesená",J215,0)</f>
        <v>0</v>
      </c>
      <c r="BI215" s="135">
        <f>IF(N215="nulová",J215,0)</f>
        <v>0</v>
      </c>
      <c r="BJ215" s="13" t="s">
        <v>21</v>
      </c>
      <c r="BK215" s="135">
        <f>ROUND(I215*H215,2)</f>
        <v>0</v>
      </c>
      <c r="BL215" s="13" t="s">
        <v>134</v>
      </c>
      <c r="BM215" s="134" t="s">
        <v>371</v>
      </c>
    </row>
    <row r="216" spans="2:65" s="1" customFormat="1" ht="19.2" x14ac:dyDescent="0.2">
      <c r="B216" s="29"/>
      <c r="D216" s="136" t="s">
        <v>136</v>
      </c>
      <c r="F216" s="137" t="s">
        <v>372</v>
      </c>
      <c r="I216" s="138"/>
      <c r="L216" s="29"/>
      <c r="M216" s="139"/>
      <c r="T216" s="50"/>
      <c r="AT216" s="13" t="s">
        <v>136</v>
      </c>
      <c r="AU216" s="13" t="s">
        <v>21</v>
      </c>
    </row>
    <row r="217" spans="2:65" s="1" customFormat="1" ht="16.5" customHeight="1" x14ac:dyDescent="0.2">
      <c r="B217" s="29"/>
      <c r="C217" s="123" t="s">
        <v>182</v>
      </c>
      <c r="D217" s="123" t="s">
        <v>129</v>
      </c>
      <c r="E217" s="124" t="s">
        <v>373</v>
      </c>
      <c r="F217" s="125" t="s">
        <v>253</v>
      </c>
      <c r="G217" s="126" t="s">
        <v>132</v>
      </c>
      <c r="H217" s="127">
        <v>6</v>
      </c>
      <c r="I217" s="128"/>
      <c r="J217" s="129">
        <f>ROUND(I217*H217,2)</f>
        <v>0</v>
      </c>
      <c r="K217" s="125" t="s">
        <v>133</v>
      </c>
      <c r="L217" s="29"/>
      <c r="M217" s="130" t="s">
        <v>33</v>
      </c>
      <c r="N217" s="131" t="s">
        <v>49</v>
      </c>
      <c r="P217" s="132">
        <f>O217*H217</f>
        <v>0</v>
      </c>
      <c r="Q217" s="132">
        <v>0</v>
      </c>
      <c r="R217" s="132">
        <f>Q217*H217</f>
        <v>0</v>
      </c>
      <c r="S217" s="132">
        <v>0</v>
      </c>
      <c r="T217" s="133">
        <f>S217*H217</f>
        <v>0</v>
      </c>
      <c r="AR217" s="134" t="s">
        <v>134</v>
      </c>
      <c r="AT217" s="134" t="s">
        <v>129</v>
      </c>
      <c r="AU217" s="134" t="s">
        <v>21</v>
      </c>
      <c r="AY217" s="13" t="s">
        <v>128</v>
      </c>
      <c r="BE217" s="135">
        <f>IF(N217="základní",J217,0)</f>
        <v>0</v>
      </c>
      <c r="BF217" s="135">
        <f>IF(N217="snížená",J217,0)</f>
        <v>0</v>
      </c>
      <c r="BG217" s="135">
        <f>IF(N217="zákl. přenesená",J217,0)</f>
        <v>0</v>
      </c>
      <c r="BH217" s="135">
        <f>IF(N217="sníž. přenesená",J217,0)</f>
        <v>0</v>
      </c>
      <c r="BI217" s="135">
        <f>IF(N217="nulová",J217,0)</f>
        <v>0</v>
      </c>
      <c r="BJ217" s="13" t="s">
        <v>21</v>
      </c>
      <c r="BK217" s="135">
        <f>ROUND(I217*H217,2)</f>
        <v>0</v>
      </c>
      <c r="BL217" s="13" t="s">
        <v>134</v>
      </c>
      <c r="BM217" s="134" t="s">
        <v>374</v>
      </c>
    </row>
    <row r="218" spans="2:65" s="1" customFormat="1" ht="38.4" x14ac:dyDescent="0.2">
      <c r="B218" s="29"/>
      <c r="D218" s="136" t="s">
        <v>136</v>
      </c>
      <c r="F218" s="137" t="s">
        <v>375</v>
      </c>
      <c r="I218" s="138"/>
      <c r="L218" s="29"/>
      <c r="M218" s="139"/>
      <c r="T218" s="50"/>
      <c r="AT218" s="13" t="s">
        <v>136</v>
      </c>
      <c r="AU218" s="13" t="s">
        <v>21</v>
      </c>
    </row>
    <row r="219" spans="2:65" s="1" customFormat="1" ht="16.5" customHeight="1" x14ac:dyDescent="0.2">
      <c r="B219" s="29"/>
      <c r="C219" s="123" t="s">
        <v>184</v>
      </c>
      <c r="D219" s="123" t="s">
        <v>129</v>
      </c>
      <c r="E219" s="124" t="s">
        <v>376</v>
      </c>
      <c r="F219" s="125" t="s">
        <v>302</v>
      </c>
      <c r="G219" s="126" t="s">
        <v>132</v>
      </c>
      <c r="H219" s="127">
        <v>5</v>
      </c>
      <c r="I219" s="128"/>
      <c r="J219" s="129">
        <f>ROUND(I219*H219,2)</f>
        <v>0</v>
      </c>
      <c r="K219" s="125" t="s">
        <v>133</v>
      </c>
      <c r="L219" s="29"/>
      <c r="M219" s="130" t="s">
        <v>33</v>
      </c>
      <c r="N219" s="131" t="s">
        <v>49</v>
      </c>
      <c r="P219" s="132">
        <f>O219*H219</f>
        <v>0</v>
      </c>
      <c r="Q219" s="132">
        <v>0</v>
      </c>
      <c r="R219" s="132">
        <f>Q219*H219</f>
        <v>0</v>
      </c>
      <c r="S219" s="132">
        <v>0</v>
      </c>
      <c r="T219" s="133">
        <f>S219*H219</f>
        <v>0</v>
      </c>
      <c r="AR219" s="134" t="s">
        <v>134</v>
      </c>
      <c r="AT219" s="134" t="s">
        <v>129</v>
      </c>
      <c r="AU219" s="134" t="s">
        <v>21</v>
      </c>
      <c r="AY219" s="13" t="s">
        <v>128</v>
      </c>
      <c r="BE219" s="135">
        <f>IF(N219="základní",J219,0)</f>
        <v>0</v>
      </c>
      <c r="BF219" s="135">
        <f>IF(N219="snížená",J219,0)</f>
        <v>0</v>
      </c>
      <c r="BG219" s="135">
        <f>IF(N219="zákl. přenesená",J219,0)</f>
        <v>0</v>
      </c>
      <c r="BH219" s="135">
        <f>IF(N219="sníž. přenesená",J219,0)</f>
        <v>0</v>
      </c>
      <c r="BI219" s="135">
        <f>IF(N219="nulová",J219,0)</f>
        <v>0</v>
      </c>
      <c r="BJ219" s="13" t="s">
        <v>21</v>
      </c>
      <c r="BK219" s="135">
        <f>ROUND(I219*H219,2)</f>
        <v>0</v>
      </c>
      <c r="BL219" s="13" t="s">
        <v>134</v>
      </c>
      <c r="BM219" s="134" t="s">
        <v>377</v>
      </c>
    </row>
    <row r="220" spans="2:65" s="1" customFormat="1" ht="38.4" x14ac:dyDescent="0.2">
      <c r="B220" s="29"/>
      <c r="D220" s="136" t="s">
        <v>136</v>
      </c>
      <c r="F220" s="137" t="s">
        <v>304</v>
      </c>
      <c r="I220" s="138"/>
      <c r="L220" s="29"/>
      <c r="M220" s="139"/>
      <c r="T220" s="50"/>
      <c r="AT220" s="13" t="s">
        <v>136</v>
      </c>
      <c r="AU220" s="13" t="s">
        <v>21</v>
      </c>
    </row>
    <row r="221" spans="2:65" s="1" customFormat="1" ht="16.5" customHeight="1" x14ac:dyDescent="0.2">
      <c r="B221" s="29"/>
      <c r="C221" s="123" t="s">
        <v>189</v>
      </c>
      <c r="D221" s="123" t="s">
        <v>129</v>
      </c>
      <c r="E221" s="124" t="s">
        <v>378</v>
      </c>
      <c r="F221" s="125" t="s">
        <v>379</v>
      </c>
      <c r="G221" s="126" t="s">
        <v>132</v>
      </c>
      <c r="H221" s="127">
        <v>200</v>
      </c>
      <c r="I221" s="128"/>
      <c r="J221" s="129">
        <f>ROUND(I221*H221,2)</f>
        <v>0</v>
      </c>
      <c r="K221" s="125" t="s">
        <v>133</v>
      </c>
      <c r="L221" s="29"/>
      <c r="M221" s="130" t="s">
        <v>33</v>
      </c>
      <c r="N221" s="131" t="s">
        <v>49</v>
      </c>
      <c r="P221" s="132">
        <f>O221*H221</f>
        <v>0</v>
      </c>
      <c r="Q221" s="132">
        <v>0</v>
      </c>
      <c r="R221" s="132">
        <f>Q221*H221</f>
        <v>0</v>
      </c>
      <c r="S221" s="132">
        <v>0</v>
      </c>
      <c r="T221" s="133">
        <f>S221*H221</f>
        <v>0</v>
      </c>
      <c r="AR221" s="134" t="s">
        <v>134</v>
      </c>
      <c r="AT221" s="134" t="s">
        <v>129</v>
      </c>
      <c r="AU221" s="134" t="s">
        <v>21</v>
      </c>
      <c r="AY221" s="13" t="s">
        <v>128</v>
      </c>
      <c r="BE221" s="135">
        <f>IF(N221="základní",J221,0)</f>
        <v>0</v>
      </c>
      <c r="BF221" s="135">
        <f>IF(N221="snížená",J221,0)</f>
        <v>0</v>
      </c>
      <c r="BG221" s="135">
        <f>IF(N221="zákl. přenesená",J221,0)</f>
        <v>0</v>
      </c>
      <c r="BH221" s="135">
        <f>IF(N221="sníž. přenesená",J221,0)</f>
        <v>0</v>
      </c>
      <c r="BI221" s="135">
        <f>IF(N221="nulová",J221,0)</f>
        <v>0</v>
      </c>
      <c r="BJ221" s="13" t="s">
        <v>21</v>
      </c>
      <c r="BK221" s="135">
        <f>ROUND(I221*H221,2)</f>
        <v>0</v>
      </c>
      <c r="BL221" s="13" t="s">
        <v>134</v>
      </c>
      <c r="BM221" s="134" t="s">
        <v>380</v>
      </c>
    </row>
    <row r="222" spans="2:65" s="1" customFormat="1" ht="19.2" x14ac:dyDescent="0.2">
      <c r="B222" s="29"/>
      <c r="D222" s="136" t="s">
        <v>136</v>
      </c>
      <c r="F222" s="137" t="s">
        <v>381</v>
      </c>
      <c r="I222" s="138"/>
      <c r="L222" s="29"/>
      <c r="M222" s="139"/>
      <c r="T222" s="50"/>
      <c r="AT222" s="13" t="s">
        <v>136</v>
      </c>
      <c r="AU222" s="13" t="s">
        <v>21</v>
      </c>
    </row>
    <row r="223" spans="2:65" s="1" customFormat="1" ht="16.5" customHeight="1" x14ac:dyDescent="0.2">
      <c r="B223" s="29"/>
      <c r="C223" s="123" t="s">
        <v>193</v>
      </c>
      <c r="D223" s="123" t="s">
        <v>129</v>
      </c>
      <c r="E223" s="124" t="s">
        <v>382</v>
      </c>
      <c r="F223" s="125" t="s">
        <v>383</v>
      </c>
      <c r="G223" s="126" t="s">
        <v>132</v>
      </c>
      <c r="H223" s="127">
        <v>1</v>
      </c>
      <c r="I223" s="128"/>
      <c r="J223" s="129">
        <f>ROUND(I223*H223,2)</f>
        <v>0</v>
      </c>
      <c r="K223" s="125" t="s">
        <v>133</v>
      </c>
      <c r="L223" s="29"/>
      <c r="M223" s="130" t="s">
        <v>33</v>
      </c>
      <c r="N223" s="131" t="s">
        <v>49</v>
      </c>
      <c r="P223" s="132">
        <f>O223*H223</f>
        <v>0</v>
      </c>
      <c r="Q223" s="132">
        <v>0</v>
      </c>
      <c r="R223" s="132">
        <f>Q223*H223</f>
        <v>0</v>
      </c>
      <c r="S223" s="132">
        <v>0</v>
      </c>
      <c r="T223" s="133">
        <f>S223*H223</f>
        <v>0</v>
      </c>
      <c r="AR223" s="134" t="s">
        <v>134</v>
      </c>
      <c r="AT223" s="134" t="s">
        <v>129</v>
      </c>
      <c r="AU223" s="134" t="s">
        <v>21</v>
      </c>
      <c r="AY223" s="13" t="s">
        <v>128</v>
      </c>
      <c r="BE223" s="135">
        <f>IF(N223="základní",J223,0)</f>
        <v>0</v>
      </c>
      <c r="BF223" s="135">
        <f>IF(N223="snížená",J223,0)</f>
        <v>0</v>
      </c>
      <c r="BG223" s="135">
        <f>IF(N223="zákl. přenesená",J223,0)</f>
        <v>0</v>
      </c>
      <c r="BH223" s="135">
        <f>IF(N223="sníž. přenesená",J223,0)</f>
        <v>0</v>
      </c>
      <c r="BI223" s="135">
        <f>IF(N223="nulová",J223,0)</f>
        <v>0</v>
      </c>
      <c r="BJ223" s="13" t="s">
        <v>21</v>
      </c>
      <c r="BK223" s="135">
        <f>ROUND(I223*H223,2)</f>
        <v>0</v>
      </c>
      <c r="BL223" s="13" t="s">
        <v>134</v>
      </c>
      <c r="BM223" s="134" t="s">
        <v>384</v>
      </c>
    </row>
    <row r="224" spans="2:65" s="1" customFormat="1" ht="28.8" x14ac:dyDescent="0.2">
      <c r="B224" s="29"/>
      <c r="D224" s="136" t="s">
        <v>136</v>
      </c>
      <c r="F224" s="137" t="s">
        <v>385</v>
      </c>
      <c r="I224" s="138"/>
      <c r="L224" s="29"/>
      <c r="M224" s="139"/>
      <c r="T224" s="50"/>
      <c r="AT224" s="13" t="s">
        <v>136</v>
      </c>
      <c r="AU224" s="13" t="s">
        <v>21</v>
      </c>
    </row>
    <row r="225" spans="2:65" s="1" customFormat="1" ht="16.5" customHeight="1" x14ac:dyDescent="0.2">
      <c r="B225" s="29"/>
      <c r="C225" s="123" t="s">
        <v>198</v>
      </c>
      <c r="D225" s="123" t="s">
        <v>129</v>
      </c>
      <c r="E225" s="124" t="s">
        <v>386</v>
      </c>
      <c r="F225" s="125" t="s">
        <v>387</v>
      </c>
      <c r="G225" s="126" t="s">
        <v>132</v>
      </c>
      <c r="H225" s="127">
        <v>1</v>
      </c>
      <c r="I225" s="128"/>
      <c r="J225" s="129">
        <f>ROUND(I225*H225,2)</f>
        <v>0</v>
      </c>
      <c r="K225" s="125" t="s">
        <v>133</v>
      </c>
      <c r="L225" s="29"/>
      <c r="M225" s="130" t="s">
        <v>33</v>
      </c>
      <c r="N225" s="131" t="s">
        <v>49</v>
      </c>
      <c r="P225" s="132">
        <f>O225*H225</f>
        <v>0</v>
      </c>
      <c r="Q225" s="132">
        <v>0</v>
      </c>
      <c r="R225" s="132">
        <f>Q225*H225</f>
        <v>0</v>
      </c>
      <c r="S225" s="132">
        <v>0</v>
      </c>
      <c r="T225" s="133">
        <f>S225*H225</f>
        <v>0</v>
      </c>
      <c r="AR225" s="134" t="s">
        <v>134</v>
      </c>
      <c r="AT225" s="134" t="s">
        <v>129</v>
      </c>
      <c r="AU225" s="134" t="s">
        <v>21</v>
      </c>
      <c r="AY225" s="13" t="s">
        <v>128</v>
      </c>
      <c r="BE225" s="135">
        <f>IF(N225="základní",J225,0)</f>
        <v>0</v>
      </c>
      <c r="BF225" s="135">
        <f>IF(N225="snížená",J225,0)</f>
        <v>0</v>
      </c>
      <c r="BG225" s="135">
        <f>IF(N225="zákl. přenesená",J225,0)</f>
        <v>0</v>
      </c>
      <c r="BH225" s="135">
        <f>IF(N225="sníž. přenesená",J225,0)</f>
        <v>0</v>
      </c>
      <c r="BI225" s="135">
        <f>IF(N225="nulová",J225,0)</f>
        <v>0</v>
      </c>
      <c r="BJ225" s="13" t="s">
        <v>21</v>
      </c>
      <c r="BK225" s="135">
        <f>ROUND(I225*H225,2)</f>
        <v>0</v>
      </c>
      <c r="BL225" s="13" t="s">
        <v>134</v>
      </c>
      <c r="BM225" s="134" t="s">
        <v>388</v>
      </c>
    </row>
    <row r="226" spans="2:65" s="1" customFormat="1" ht="19.2" x14ac:dyDescent="0.2">
      <c r="B226" s="29"/>
      <c r="D226" s="136" t="s">
        <v>136</v>
      </c>
      <c r="F226" s="137" t="s">
        <v>389</v>
      </c>
      <c r="I226" s="138"/>
      <c r="L226" s="29"/>
      <c r="M226" s="139"/>
      <c r="T226" s="50"/>
      <c r="AT226" s="13" t="s">
        <v>136</v>
      </c>
      <c r="AU226" s="13" t="s">
        <v>21</v>
      </c>
    </row>
    <row r="227" spans="2:65" s="1" customFormat="1" ht="16.5" customHeight="1" x14ac:dyDescent="0.2">
      <c r="B227" s="29"/>
      <c r="C227" s="123" t="s">
        <v>203</v>
      </c>
      <c r="D227" s="123" t="s">
        <v>129</v>
      </c>
      <c r="E227" s="124" t="s">
        <v>390</v>
      </c>
      <c r="F227" s="125" t="s">
        <v>391</v>
      </c>
      <c r="G227" s="126" t="s">
        <v>132</v>
      </c>
      <c r="H227" s="127">
        <v>1</v>
      </c>
      <c r="I227" s="128"/>
      <c r="J227" s="129">
        <f>ROUND(I227*H227,2)</f>
        <v>0</v>
      </c>
      <c r="K227" s="125" t="s">
        <v>133</v>
      </c>
      <c r="L227" s="29"/>
      <c r="M227" s="130" t="s">
        <v>33</v>
      </c>
      <c r="N227" s="131" t="s">
        <v>49</v>
      </c>
      <c r="P227" s="132">
        <f>O227*H227</f>
        <v>0</v>
      </c>
      <c r="Q227" s="132">
        <v>0</v>
      </c>
      <c r="R227" s="132">
        <f>Q227*H227</f>
        <v>0</v>
      </c>
      <c r="S227" s="132">
        <v>0</v>
      </c>
      <c r="T227" s="133">
        <f>S227*H227</f>
        <v>0</v>
      </c>
      <c r="AR227" s="134" t="s">
        <v>134</v>
      </c>
      <c r="AT227" s="134" t="s">
        <v>129</v>
      </c>
      <c r="AU227" s="134" t="s">
        <v>21</v>
      </c>
      <c r="AY227" s="13" t="s">
        <v>128</v>
      </c>
      <c r="BE227" s="135">
        <f>IF(N227="základní",J227,0)</f>
        <v>0</v>
      </c>
      <c r="BF227" s="135">
        <f>IF(N227="snížená",J227,0)</f>
        <v>0</v>
      </c>
      <c r="BG227" s="135">
        <f>IF(N227="zákl. přenesená",J227,0)</f>
        <v>0</v>
      </c>
      <c r="BH227" s="135">
        <f>IF(N227="sníž. přenesená",J227,0)</f>
        <v>0</v>
      </c>
      <c r="BI227" s="135">
        <f>IF(N227="nulová",J227,0)</f>
        <v>0</v>
      </c>
      <c r="BJ227" s="13" t="s">
        <v>21</v>
      </c>
      <c r="BK227" s="135">
        <f>ROUND(I227*H227,2)</f>
        <v>0</v>
      </c>
      <c r="BL227" s="13" t="s">
        <v>134</v>
      </c>
      <c r="BM227" s="134" t="s">
        <v>392</v>
      </c>
    </row>
    <row r="228" spans="2:65" s="1" customFormat="1" ht="19.2" x14ac:dyDescent="0.2">
      <c r="B228" s="29"/>
      <c r="D228" s="136" t="s">
        <v>136</v>
      </c>
      <c r="F228" s="137" t="s">
        <v>393</v>
      </c>
      <c r="I228" s="138"/>
      <c r="L228" s="29"/>
      <c r="M228" s="139"/>
      <c r="T228" s="50"/>
      <c r="AT228" s="13" t="s">
        <v>136</v>
      </c>
      <c r="AU228" s="13" t="s">
        <v>21</v>
      </c>
    </row>
    <row r="229" spans="2:65" s="1" customFormat="1" ht="16.5" customHeight="1" x14ac:dyDescent="0.2">
      <c r="B229" s="29"/>
      <c r="C229" s="123" t="s">
        <v>208</v>
      </c>
      <c r="D229" s="123" t="s">
        <v>129</v>
      </c>
      <c r="E229" s="124" t="s">
        <v>394</v>
      </c>
      <c r="F229" s="125" t="s">
        <v>395</v>
      </c>
      <c r="G229" s="126" t="s">
        <v>132</v>
      </c>
      <c r="H229" s="127">
        <v>1</v>
      </c>
      <c r="I229" s="128"/>
      <c r="J229" s="129">
        <f>ROUND(I229*H229,2)</f>
        <v>0</v>
      </c>
      <c r="K229" s="125" t="s">
        <v>133</v>
      </c>
      <c r="L229" s="29"/>
      <c r="M229" s="130" t="s">
        <v>33</v>
      </c>
      <c r="N229" s="131" t="s">
        <v>49</v>
      </c>
      <c r="P229" s="132">
        <f>O229*H229</f>
        <v>0</v>
      </c>
      <c r="Q229" s="132">
        <v>0</v>
      </c>
      <c r="R229" s="132">
        <f>Q229*H229</f>
        <v>0</v>
      </c>
      <c r="S229" s="132">
        <v>0</v>
      </c>
      <c r="T229" s="133">
        <f>S229*H229</f>
        <v>0</v>
      </c>
      <c r="AR229" s="134" t="s">
        <v>134</v>
      </c>
      <c r="AT229" s="134" t="s">
        <v>129</v>
      </c>
      <c r="AU229" s="134" t="s">
        <v>21</v>
      </c>
      <c r="AY229" s="13" t="s">
        <v>128</v>
      </c>
      <c r="BE229" s="135">
        <f>IF(N229="základní",J229,0)</f>
        <v>0</v>
      </c>
      <c r="BF229" s="135">
        <f>IF(N229="snížená",J229,0)</f>
        <v>0</v>
      </c>
      <c r="BG229" s="135">
        <f>IF(N229="zákl. přenesená",J229,0)</f>
        <v>0</v>
      </c>
      <c r="BH229" s="135">
        <f>IF(N229="sníž. přenesená",J229,0)</f>
        <v>0</v>
      </c>
      <c r="BI229" s="135">
        <f>IF(N229="nulová",J229,0)</f>
        <v>0</v>
      </c>
      <c r="BJ229" s="13" t="s">
        <v>21</v>
      </c>
      <c r="BK229" s="135">
        <f>ROUND(I229*H229,2)</f>
        <v>0</v>
      </c>
      <c r="BL229" s="13" t="s">
        <v>134</v>
      </c>
      <c r="BM229" s="134" t="s">
        <v>396</v>
      </c>
    </row>
    <row r="230" spans="2:65" s="1" customFormat="1" ht="28.8" x14ac:dyDescent="0.2">
      <c r="B230" s="29"/>
      <c r="D230" s="136" t="s">
        <v>136</v>
      </c>
      <c r="F230" s="137" t="s">
        <v>397</v>
      </c>
      <c r="I230" s="138"/>
      <c r="L230" s="29"/>
      <c r="M230" s="139"/>
      <c r="T230" s="50"/>
      <c r="AT230" s="13" t="s">
        <v>136</v>
      </c>
      <c r="AU230" s="13" t="s">
        <v>21</v>
      </c>
    </row>
    <row r="231" spans="2:65" s="1" customFormat="1" ht="16.5" customHeight="1" x14ac:dyDescent="0.2">
      <c r="B231" s="29"/>
      <c r="C231" s="123" t="s">
        <v>213</v>
      </c>
      <c r="D231" s="123" t="s">
        <v>129</v>
      </c>
      <c r="E231" s="124" t="s">
        <v>398</v>
      </c>
      <c r="F231" s="125" t="s">
        <v>399</v>
      </c>
      <c r="G231" s="126" t="s">
        <v>132</v>
      </c>
      <c r="H231" s="127">
        <v>1</v>
      </c>
      <c r="I231" s="128"/>
      <c r="J231" s="129">
        <f>ROUND(I231*H231,2)</f>
        <v>0</v>
      </c>
      <c r="K231" s="125" t="s">
        <v>133</v>
      </c>
      <c r="L231" s="29"/>
      <c r="M231" s="130" t="s">
        <v>33</v>
      </c>
      <c r="N231" s="131" t="s">
        <v>49</v>
      </c>
      <c r="P231" s="132">
        <f>O231*H231</f>
        <v>0</v>
      </c>
      <c r="Q231" s="132">
        <v>0</v>
      </c>
      <c r="R231" s="132">
        <f>Q231*H231</f>
        <v>0</v>
      </c>
      <c r="S231" s="132">
        <v>0</v>
      </c>
      <c r="T231" s="133">
        <f>S231*H231</f>
        <v>0</v>
      </c>
      <c r="AR231" s="134" t="s">
        <v>134</v>
      </c>
      <c r="AT231" s="134" t="s">
        <v>129</v>
      </c>
      <c r="AU231" s="134" t="s">
        <v>21</v>
      </c>
      <c r="AY231" s="13" t="s">
        <v>128</v>
      </c>
      <c r="BE231" s="135">
        <f>IF(N231="základní",J231,0)</f>
        <v>0</v>
      </c>
      <c r="BF231" s="135">
        <f>IF(N231="snížená",J231,0)</f>
        <v>0</v>
      </c>
      <c r="BG231" s="135">
        <f>IF(N231="zákl. přenesená",J231,0)</f>
        <v>0</v>
      </c>
      <c r="BH231" s="135">
        <f>IF(N231="sníž. přenesená",J231,0)</f>
        <v>0</v>
      </c>
      <c r="BI231" s="135">
        <f>IF(N231="nulová",J231,0)</f>
        <v>0</v>
      </c>
      <c r="BJ231" s="13" t="s">
        <v>21</v>
      </c>
      <c r="BK231" s="135">
        <f>ROUND(I231*H231,2)</f>
        <v>0</v>
      </c>
      <c r="BL231" s="13" t="s">
        <v>134</v>
      </c>
      <c r="BM231" s="134" t="s">
        <v>400</v>
      </c>
    </row>
    <row r="232" spans="2:65" s="1" customFormat="1" ht="28.8" x14ac:dyDescent="0.2">
      <c r="B232" s="29"/>
      <c r="D232" s="136" t="s">
        <v>136</v>
      </c>
      <c r="F232" s="137" t="s">
        <v>401</v>
      </c>
      <c r="I232" s="138"/>
      <c r="L232" s="29"/>
      <c r="M232" s="139"/>
      <c r="T232" s="50"/>
      <c r="AT232" s="13" t="s">
        <v>136</v>
      </c>
      <c r="AU232" s="13" t="s">
        <v>21</v>
      </c>
    </row>
    <row r="233" spans="2:65" s="1" customFormat="1" ht="16.5" customHeight="1" x14ac:dyDescent="0.2">
      <c r="B233" s="29"/>
      <c r="C233" s="123" t="s">
        <v>218</v>
      </c>
      <c r="D233" s="123" t="s">
        <v>129</v>
      </c>
      <c r="E233" s="124" t="s">
        <v>402</v>
      </c>
      <c r="F233" s="125" t="s">
        <v>403</v>
      </c>
      <c r="G233" s="126" t="s">
        <v>132</v>
      </c>
      <c r="H233" s="127">
        <v>2</v>
      </c>
      <c r="I233" s="128"/>
      <c r="J233" s="129">
        <f>ROUND(I233*H233,2)</f>
        <v>0</v>
      </c>
      <c r="K233" s="125" t="s">
        <v>133</v>
      </c>
      <c r="L233" s="29"/>
      <c r="M233" s="130" t="s">
        <v>33</v>
      </c>
      <c r="N233" s="131" t="s">
        <v>49</v>
      </c>
      <c r="P233" s="132">
        <f>O233*H233</f>
        <v>0</v>
      </c>
      <c r="Q233" s="132">
        <v>0</v>
      </c>
      <c r="R233" s="132">
        <f>Q233*H233</f>
        <v>0</v>
      </c>
      <c r="S233" s="132">
        <v>0</v>
      </c>
      <c r="T233" s="133">
        <f>S233*H233</f>
        <v>0</v>
      </c>
      <c r="AR233" s="134" t="s">
        <v>134</v>
      </c>
      <c r="AT233" s="134" t="s">
        <v>129</v>
      </c>
      <c r="AU233" s="134" t="s">
        <v>21</v>
      </c>
      <c r="AY233" s="13" t="s">
        <v>128</v>
      </c>
      <c r="BE233" s="135">
        <f>IF(N233="základní",J233,0)</f>
        <v>0</v>
      </c>
      <c r="BF233" s="135">
        <f>IF(N233="snížená",J233,0)</f>
        <v>0</v>
      </c>
      <c r="BG233" s="135">
        <f>IF(N233="zákl. přenesená",J233,0)</f>
        <v>0</v>
      </c>
      <c r="BH233" s="135">
        <f>IF(N233="sníž. přenesená",J233,0)</f>
        <v>0</v>
      </c>
      <c r="BI233" s="135">
        <f>IF(N233="nulová",J233,0)</f>
        <v>0</v>
      </c>
      <c r="BJ233" s="13" t="s">
        <v>21</v>
      </c>
      <c r="BK233" s="135">
        <f>ROUND(I233*H233,2)</f>
        <v>0</v>
      </c>
      <c r="BL233" s="13" t="s">
        <v>134</v>
      </c>
      <c r="BM233" s="134" t="s">
        <v>404</v>
      </c>
    </row>
    <row r="234" spans="2:65" s="1" customFormat="1" ht="19.2" x14ac:dyDescent="0.2">
      <c r="B234" s="29"/>
      <c r="D234" s="136" t="s">
        <v>136</v>
      </c>
      <c r="F234" s="137" t="s">
        <v>405</v>
      </c>
      <c r="I234" s="138"/>
      <c r="L234" s="29"/>
      <c r="M234" s="139"/>
      <c r="T234" s="50"/>
      <c r="AT234" s="13" t="s">
        <v>136</v>
      </c>
      <c r="AU234" s="13" t="s">
        <v>21</v>
      </c>
    </row>
    <row r="235" spans="2:65" s="10" customFormat="1" ht="25.95" customHeight="1" x14ac:dyDescent="0.25">
      <c r="B235" s="113"/>
      <c r="D235" s="114" t="s">
        <v>77</v>
      </c>
      <c r="E235" s="115" t="s">
        <v>406</v>
      </c>
      <c r="F235" s="115" t="s">
        <v>407</v>
      </c>
      <c r="I235" s="116"/>
      <c r="J235" s="117">
        <f>BK235</f>
        <v>0</v>
      </c>
      <c r="L235" s="113"/>
      <c r="M235" s="118"/>
      <c r="P235" s="119">
        <f>SUM(P236:P241)</f>
        <v>0</v>
      </c>
      <c r="R235" s="119">
        <f>SUM(R236:R241)</f>
        <v>0</v>
      </c>
      <c r="T235" s="120">
        <f>SUM(T236:T241)</f>
        <v>0</v>
      </c>
      <c r="AR235" s="114" t="s">
        <v>21</v>
      </c>
      <c r="AT235" s="121" t="s">
        <v>77</v>
      </c>
      <c r="AU235" s="121" t="s">
        <v>78</v>
      </c>
      <c r="AY235" s="114" t="s">
        <v>128</v>
      </c>
      <c r="BK235" s="122">
        <f>SUM(BK236:BK241)</f>
        <v>0</v>
      </c>
    </row>
    <row r="236" spans="2:65" s="1" customFormat="1" ht="16.5" customHeight="1" x14ac:dyDescent="0.2">
      <c r="B236" s="29"/>
      <c r="C236" s="123" t="s">
        <v>223</v>
      </c>
      <c r="D236" s="123" t="s">
        <v>129</v>
      </c>
      <c r="E236" s="124" t="s">
        <v>21</v>
      </c>
      <c r="F236" s="125" t="s">
        <v>253</v>
      </c>
      <c r="G236" s="126" t="s">
        <v>132</v>
      </c>
      <c r="H236" s="127">
        <v>1</v>
      </c>
      <c r="I236" s="128"/>
      <c r="J236" s="129">
        <f>ROUND(I236*H236,2)</f>
        <v>0</v>
      </c>
      <c r="K236" s="125" t="s">
        <v>133</v>
      </c>
      <c r="L236" s="29"/>
      <c r="M236" s="130" t="s">
        <v>33</v>
      </c>
      <c r="N236" s="131" t="s">
        <v>49</v>
      </c>
      <c r="P236" s="132">
        <f>O236*H236</f>
        <v>0</v>
      </c>
      <c r="Q236" s="132">
        <v>0</v>
      </c>
      <c r="R236" s="132">
        <f>Q236*H236</f>
        <v>0</v>
      </c>
      <c r="S236" s="132">
        <v>0</v>
      </c>
      <c r="T236" s="133">
        <f>S236*H236</f>
        <v>0</v>
      </c>
      <c r="AR236" s="134" t="s">
        <v>134</v>
      </c>
      <c r="AT236" s="134" t="s">
        <v>129</v>
      </c>
      <c r="AU236" s="134" t="s">
        <v>21</v>
      </c>
      <c r="AY236" s="13" t="s">
        <v>128</v>
      </c>
      <c r="BE236" s="135">
        <f>IF(N236="základní",J236,0)</f>
        <v>0</v>
      </c>
      <c r="BF236" s="135">
        <f>IF(N236="snížená",J236,0)</f>
        <v>0</v>
      </c>
      <c r="BG236" s="135">
        <f>IF(N236="zákl. přenesená",J236,0)</f>
        <v>0</v>
      </c>
      <c r="BH236" s="135">
        <f>IF(N236="sníž. přenesená",J236,0)</f>
        <v>0</v>
      </c>
      <c r="BI236" s="135">
        <f>IF(N236="nulová",J236,0)</f>
        <v>0</v>
      </c>
      <c r="BJ236" s="13" t="s">
        <v>21</v>
      </c>
      <c r="BK236" s="135">
        <f>ROUND(I236*H236,2)</f>
        <v>0</v>
      </c>
      <c r="BL236" s="13" t="s">
        <v>134</v>
      </c>
      <c r="BM236" s="134" t="s">
        <v>408</v>
      </c>
    </row>
    <row r="237" spans="2:65" s="1" customFormat="1" ht="38.4" x14ac:dyDescent="0.2">
      <c r="B237" s="29"/>
      <c r="D237" s="136" t="s">
        <v>136</v>
      </c>
      <c r="F237" s="137" t="s">
        <v>409</v>
      </c>
      <c r="I237" s="138"/>
      <c r="L237" s="29"/>
      <c r="M237" s="139"/>
      <c r="T237" s="50"/>
      <c r="AT237" s="13" t="s">
        <v>136</v>
      </c>
      <c r="AU237" s="13" t="s">
        <v>21</v>
      </c>
    </row>
    <row r="238" spans="2:65" s="1" customFormat="1" ht="16.5" customHeight="1" x14ac:dyDescent="0.2">
      <c r="B238" s="29"/>
      <c r="C238" s="123" t="s">
        <v>227</v>
      </c>
      <c r="D238" s="123" t="s">
        <v>129</v>
      </c>
      <c r="E238" s="124" t="s">
        <v>86</v>
      </c>
      <c r="F238" s="125" t="s">
        <v>410</v>
      </c>
      <c r="G238" s="126" t="s">
        <v>132</v>
      </c>
      <c r="H238" s="127">
        <v>1</v>
      </c>
      <c r="I238" s="128"/>
      <c r="J238" s="129">
        <f>ROUND(I238*H238,2)</f>
        <v>0</v>
      </c>
      <c r="K238" s="125" t="s">
        <v>133</v>
      </c>
      <c r="L238" s="29"/>
      <c r="M238" s="130" t="s">
        <v>33</v>
      </c>
      <c r="N238" s="131" t="s">
        <v>49</v>
      </c>
      <c r="P238" s="132">
        <f>O238*H238</f>
        <v>0</v>
      </c>
      <c r="Q238" s="132">
        <v>0</v>
      </c>
      <c r="R238" s="132">
        <f>Q238*H238</f>
        <v>0</v>
      </c>
      <c r="S238" s="132">
        <v>0</v>
      </c>
      <c r="T238" s="133">
        <f>S238*H238</f>
        <v>0</v>
      </c>
      <c r="AR238" s="134" t="s">
        <v>134</v>
      </c>
      <c r="AT238" s="134" t="s">
        <v>129</v>
      </c>
      <c r="AU238" s="134" t="s">
        <v>21</v>
      </c>
      <c r="AY238" s="13" t="s">
        <v>128</v>
      </c>
      <c r="BE238" s="135">
        <f>IF(N238="základní",J238,0)</f>
        <v>0</v>
      </c>
      <c r="BF238" s="135">
        <f>IF(N238="snížená",J238,0)</f>
        <v>0</v>
      </c>
      <c r="BG238" s="135">
        <f>IF(N238="zákl. přenesená",J238,0)</f>
        <v>0</v>
      </c>
      <c r="BH238" s="135">
        <f>IF(N238="sníž. přenesená",J238,0)</f>
        <v>0</v>
      </c>
      <c r="BI238" s="135">
        <f>IF(N238="nulová",J238,0)</f>
        <v>0</v>
      </c>
      <c r="BJ238" s="13" t="s">
        <v>21</v>
      </c>
      <c r="BK238" s="135">
        <f>ROUND(I238*H238,2)</f>
        <v>0</v>
      </c>
      <c r="BL238" s="13" t="s">
        <v>134</v>
      </c>
      <c r="BM238" s="134" t="s">
        <v>411</v>
      </c>
    </row>
    <row r="239" spans="2:65" s="1" customFormat="1" ht="28.8" x14ac:dyDescent="0.2">
      <c r="B239" s="29"/>
      <c r="D239" s="136" t="s">
        <v>136</v>
      </c>
      <c r="F239" s="137" t="s">
        <v>412</v>
      </c>
      <c r="I239" s="138"/>
      <c r="L239" s="29"/>
      <c r="M239" s="139"/>
      <c r="T239" s="50"/>
      <c r="AT239" s="13" t="s">
        <v>136</v>
      </c>
      <c r="AU239" s="13" t="s">
        <v>21</v>
      </c>
    </row>
    <row r="240" spans="2:65" s="1" customFormat="1" ht="16.5" customHeight="1" x14ac:dyDescent="0.2">
      <c r="B240" s="29"/>
      <c r="C240" s="123" t="s">
        <v>332</v>
      </c>
      <c r="D240" s="123" t="s">
        <v>129</v>
      </c>
      <c r="E240" s="124" t="s">
        <v>142</v>
      </c>
      <c r="F240" s="125" t="s">
        <v>167</v>
      </c>
      <c r="G240" s="126" t="s">
        <v>132</v>
      </c>
      <c r="H240" s="127">
        <v>4</v>
      </c>
      <c r="I240" s="128"/>
      <c r="J240" s="129">
        <f>ROUND(I240*H240,2)</f>
        <v>0</v>
      </c>
      <c r="K240" s="125" t="s">
        <v>133</v>
      </c>
      <c r="L240" s="29"/>
      <c r="M240" s="130" t="s">
        <v>33</v>
      </c>
      <c r="N240" s="131" t="s">
        <v>49</v>
      </c>
      <c r="P240" s="132">
        <f>O240*H240</f>
        <v>0</v>
      </c>
      <c r="Q240" s="132">
        <v>0</v>
      </c>
      <c r="R240" s="132">
        <f>Q240*H240</f>
        <v>0</v>
      </c>
      <c r="S240" s="132">
        <v>0</v>
      </c>
      <c r="T240" s="133">
        <f>S240*H240</f>
        <v>0</v>
      </c>
      <c r="AR240" s="134" t="s">
        <v>134</v>
      </c>
      <c r="AT240" s="134" t="s">
        <v>129</v>
      </c>
      <c r="AU240" s="134" t="s">
        <v>21</v>
      </c>
      <c r="AY240" s="13" t="s">
        <v>128</v>
      </c>
      <c r="BE240" s="135">
        <f>IF(N240="základní",J240,0)</f>
        <v>0</v>
      </c>
      <c r="BF240" s="135">
        <f>IF(N240="snížená",J240,0)</f>
        <v>0</v>
      </c>
      <c r="BG240" s="135">
        <f>IF(N240="zákl. přenesená",J240,0)</f>
        <v>0</v>
      </c>
      <c r="BH240" s="135">
        <f>IF(N240="sníž. přenesená",J240,0)</f>
        <v>0</v>
      </c>
      <c r="BI240" s="135">
        <f>IF(N240="nulová",J240,0)</f>
        <v>0</v>
      </c>
      <c r="BJ240" s="13" t="s">
        <v>21</v>
      </c>
      <c r="BK240" s="135">
        <f>ROUND(I240*H240,2)</f>
        <v>0</v>
      </c>
      <c r="BL240" s="13" t="s">
        <v>134</v>
      </c>
      <c r="BM240" s="134" t="s">
        <v>413</v>
      </c>
    </row>
    <row r="241" spans="2:65" s="1" customFormat="1" ht="19.2" x14ac:dyDescent="0.2">
      <c r="B241" s="29"/>
      <c r="D241" s="136" t="s">
        <v>136</v>
      </c>
      <c r="F241" s="137" t="s">
        <v>169</v>
      </c>
      <c r="I241" s="138"/>
      <c r="L241" s="29"/>
      <c r="M241" s="139"/>
      <c r="T241" s="50"/>
      <c r="AT241" s="13" t="s">
        <v>136</v>
      </c>
      <c r="AU241" s="13" t="s">
        <v>21</v>
      </c>
    </row>
    <row r="242" spans="2:65" s="10" customFormat="1" ht="25.95" customHeight="1" x14ac:dyDescent="0.25">
      <c r="B242" s="113"/>
      <c r="D242" s="114" t="s">
        <v>77</v>
      </c>
      <c r="E242" s="115" t="s">
        <v>414</v>
      </c>
      <c r="F242" s="115" t="s">
        <v>415</v>
      </c>
      <c r="I242" s="116"/>
      <c r="J242" s="117">
        <f>BK242</f>
        <v>0</v>
      </c>
      <c r="L242" s="113"/>
      <c r="M242" s="118"/>
      <c r="P242" s="119">
        <f>SUM(P243:P252)</f>
        <v>0</v>
      </c>
      <c r="R242" s="119">
        <f>SUM(R243:R252)</f>
        <v>0</v>
      </c>
      <c r="T242" s="120">
        <f>SUM(T243:T252)</f>
        <v>0</v>
      </c>
      <c r="AR242" s="114" t="s">
        <v>21</v>
      </c>
      <c r="AT242" s="121" t="s">
        <v>77</v>
      </c>
      <c r="AU242" s="121" t="s">
        <v>78</v>
      </c>
      <c r="AY242" s="114" t="s">
        <v>128</v>
      </c>
      <c r="BK242" s="122">
        <f>SUM(BK243:BK252)</f>
        <v>0</v>
      </c>
    </row>
    <row r="243" spans="2:65" s="1" customFormat="1" ht="16.5" customHeight="1" x14ac:dyDescent="0.2">
      <c r="B243" s="29"/>
      <c r="C243" s="123" t="s">
        <v>354</v>
      </c>
      <c r="D243" s="123" t="s">
        <v>129</v>
      </c>
      <c r="E243" s="124" t="s">
        <v>188</v>
      </c>
      <c r="F243" s="125" t="s">
        <v>416</v>
      </c>
      <c r="G243" s="126" t="s">
        <v>132</v>
      </c>
      <c r="H243" s="127">
        <v>1</v>
      </c>
      <c r="I243" s="128"/>
      <c r="J243" s="129">
        <f>ROUND(I243*H243,2)</f>
        <v>0</v>
      </c>
      <c r="K243" s="125" t="s">
        <v>133</v>
      </c>
      <c r="L243" s="29"/>
      <c r="M243" s="130" t="s">
        <v>33</v>
      </c>
      <c r="N243" s="131" t="s">
        <v>49</v>
      </c>
      <c r="P243" s="132">
        <f>O243*H243</f>
        <v>0</v>
      </c>
      <c r="Q243" s="132">
        <v>0</v>
      </c>
      <c r="R243" s="132">
        <f>Q243*H243</f>
        <v>0</v>
      </c>
      <c r="S243" s="132">
        <v>0</v>
      </c>
      <c r="T243" s="133">
        <f>S243*H243</f>
        <v>0</v>
      </c>
      <c r="AR243" s="134" t="s">
        <v>134</v>
      </c>
      <c r="AT243" s="134" t="s">
        <v>129</v>
      </c>
      <c r="AU243" s="134" t="s">
        <v>21</v>
      </c>
      <c r="AY243" s="13" t="s">
        <v>128</v>
      </c>
      <c r="BE243" s="135">
        <f>IF(N243="základní",J243,0)</f>
        <v>0</v>
      </c>
      <c r="BF243" s="135">
        <f>IF(N243="snížená",J243,0)</f>
        <v>0</v>
      </c>
      <c r="BG243" s="135">
        <f>IF(N243="zákl. přenesená",J243,0)</f>
        <v>0</v>
      </c>
      <c r="BH243" s="135">
        <f>IF(N243="sníž. přenesená",J243,0)</f>
        <v>0</v>
      </c>
      <c r="BI243" s="135">
        <f>IF(N243="nulová",J243,0)</f>
        <v>0</v>
      </c>
      <c r="BJ243" s="13" t="s">
        <v>21</v>
      </c>
      <c r="BK243" s="135">
        <f>ROUND(I243*H243,2)</f>
        <v>0</v>
      </c>
      <c r="BL243" s="13" t="s">
        <v>134</v>
      </c>
      <c r="BM243" s="134" t="s">
        <v>417</v>
      </c>
    </row>
    <row r="244" spans="2:65" s="1" customFormat="1" ht="19.2" x14ac:dyDescent="0.2">
      <c r="B244" s="29"/>
      <c r="D244" s="136" t="s">
        <v>136</v>
      </c>
      <c r="F244" s="137" t="s">
        <v>418</v>
      </c>
      <c r="I244" s="138"/>
      <c r="L244" s="29"/>
      <c r="M244" s="139"/>
      <c r="T244" s="50"/>
      <c r="AT244" s="13" t="s">
        <v>136</v>
      </c>
      <c r="AU244" s="13" t="s">
        <v>21</v>
      </c>
    </row>
    <row r="245" spans="2:65" s="1" customFormat="1" ht="16.5" customHeight="1" x14ac:dyDescent="0.2">
      <c r="B245" s="29"/>
      <c r="C245" s="123" t="s">
        <v>357</v>
      </c>
      <c r="D245" s="123" t="s">
        <v>129</v>
      </c>
      <c r="E245" s="124" t="s">
        <v>192</v>
      </c>
      <c r="F245" s="125" t="s">
        <v>419</v>
      </c>
      <c r="G245" s="126" t="s">
        <v>132</v>
      </c>
      <c r="H245" s="127">
        <v>1</v>
      </c>
      <c r="I245" s="128"/>
      <c r="J245" s="129">
        <f>ROUND(I245*H245,2)</f>
        <v>0</v>
      </c>
      <c r="K245" s="125" t="s">
        <v>133</v>
      </c>
      <c r="L245" s="29"/>
      <c r="M245" s="130" t="s">
        <v>33</v>
      </c>
      <c r="N245" s="131" t="s">
        <v>49</v>
      </c>
      <c r="P245" s="132">
        <f>O245*H245</f>
        <v>0</v>
      </c>
      <c r="Q245" s="132">
        <v>0</v>
      </c>
      <c r="R245" s="132">
        <f>Q245*H245</f>
        <v>0</v>
      </c>
      <c r="S245" s="132">
        <v>0</v>
      </c>
      <c r="T245" s="133">
        <f>S245*H245</f>
        <v>0</v>
      </c>
      <c r="AR245" s="134" t="s">
        <v>134</v>
      </c>
      <c r="AT245" s="134" t="s">
        <v>129</v>
      </c>
      <c r="AU245" s="134" t="s">
        <v>21</v>
      </c>
      <c r="AY245" s="13" t="s">
        <v>128</v>
      </c>
      <c r="BE245" s="135">
        <f>IF(N245="základní",J245,0)</f>
        <v>0</v>
      </c>
      <c r="BF245" s="135">
        <f>IF(N245="snížená",J245,0)</f>
        <v>0</v>
      </c>
      <c r="BG245" s="135">
        <f>IF(N245="zákl. přenesená",J245,0)</f>
        <v>0</v>
      </c>
      <c r="BH245" s="135">
        <f>IF(N245="sníž. přenesená",J245,0)</f>
        <v>0</v>
      </c>
      <c r="BI245" s="135">
        <f>IF(N245="nulová",J245,0)</f>
        <v>0</v>
      </c>
      <c r="BJ245" s="13" t="s">
        <v>21</v>
      </c>
      <c r="BK245" s="135">
        <f>ROUND(I245*H245,2)</f>
        <v>0</v>
      </c>
      <c r="BL245" s="13" t="s">
        <v>134</v>
      </c>
      <c r="BM245" s="134" t="s">
        <v>420</v>
      </c>
    </row>
    <row r="246" spans="2:65" s="1" customFormat="1" ht="19.2" x14ac:dyDescent="0.2">
      <c r="B246" s="29"/>
      <c r="D246" s="136" t="s">
        <v>136</v>
      </c>
      <c r="F246" s="137" t="s">
        <v>421</v>
      </c>
      <c r="I246" s="138"/>
      <c r="L246" s="29"/>
      <c r="M246" s="139"/>
      <c r="T246" s="50"/>
      <c r="AT246" s="13" t="s">
        <v>136</v>
      </c>
      <c r="AU246" s="13" t="s">
        <v>21</v>
      </c>
    </row>
    <row r="247" spans="2:65" s="1" customFormat="1" ht="16.5" customHeight="1" x14ac:dyDescent="0.2">
      <c r="B247" s="29"/>
      <c r="C247" s="123" t="s">
        <v>361</v>
      </c>
      <c r="D247" s="123" t="s">
        <v>129</v>
      </c>
      <c r="E247" s="124" t="s">
        <v>197</v>
      </c>
      <c r="F247" s="125" t="s">
        <v>294</v>
      </c>
      <c r="G247" s="126" t="s">
        <v>132</v>
      </c>
      <c r="H247" s="127">
        <v>2</v>
      </c>
      <c r="I247" s="128"/>
      <c r="J247" s="129">
        <f>ROUND(I247*H247,2)</f>
        <v>0</v>
      </c>
      <c r="K247" s="125" t="s">
        <v>133</v>
      </c>
      <c r="L247" s="29"/>
      <c r="M247" s="130" t="s">
        <v>33</v>
      </c>
      <c r="N247" s="131" t="s">
        <v>49</v>
      </c>
      <c r="P247" s="132">
        <f>O247*H247</f>
        <v>0</v>
      </c>
      <c r="Q247" s="132">
        <v>0</v>
      </c>
      <c r="R247" s="132">
        <f>Q247*H247</f>
        <v>0</v>
      </c>
      <c r="S247" s="132">
        <v>0</v>
      </c>
      <c r="T247" s="133">
        <f>S247*H247</f>
        <v>0</v>
      </c>
      <c r="AR247" s="134" t="s">
        <v>134</v>
      </c>
      <c r="AT247" s="134" t="s">
        <v>129</v>
      </c>
      <c r="AU247" s="134" t="s">
        <v>21</v>
      </c>
      <c r="AY247" s="13" t="s">
        <v>128</v>
      </c>
      <c r="BE247" s="135">
        <f>IF(N247="základní",J247,0)</f>
        <v>0</v>
      </c>
      <c r="BF247" s="135">
        <f>IF(N247="snížená",J247,0)</f>
        <v>0</v>
      </c>
      <c r="BG247" s="135">
        <f>IF(N247="zákl. přenesená",J247,0)</f>
        <v>0</v>
      </c>
      <c r="BH247" s="135">
        <f>IF(N247="sníž. přenesená",J247,0)</f>
        <v>0</v>
      </c>
      <c r="BI247" s="135">
        <f>IF(N247="nulová",J247,0)</f>
        <v>0</v>
      </c>
      <c r="BJ247" s="13" t="s">
        <v>21</v>
      </c>
      <c r="BK247" s="135">
        <f>ROUND(I247*H247,2)</f>
        <v>0</v>
      </c>
      <c r="BL247" s="13" t="s">
        <v>134</v>
      </c>
      <c r="BM247" s="134" t="s">
        <v>422</v>
      </c>
    </row>
    <row r="248" spans="2:65" s="1" customFormat="1" ht="19.2" x14ac:dyDescent="0.2">
      <c r="B248" s="29"/>
      <c r="D248" s="136" t="s">
        <v>136</v>
      </c>
      <c r="F248" s="137" t="s">
        <v>423</v>
      </c>
      <c r="I248" s="138"/>
      <c r="L248" s="29"/>
      <c r="M248" s="139"/>
      <c r="T248" s="50"/>
      <c r="AT248" s="13" t="s">
        <v>136</v>
      </c>
      <c r="AU248" s="13" t="s">
        <v>21</v>
      </c>
    </row>
    <row r="249" spans="2:65" s="1" customFormat="1" ht="16.5" customHeight="1" x14ac:dyDescent="0.2">
      <c r="B249" s="29"/>
      <c r="C249" s="123" t="s">
        <v>365</v>
      </c>
      <c r="D249" s="123" t="s">
        <v>129</v>
      </c>
      <c r="E249" s="124" t="s">
        <v>202</v>
      </c>
      <c r="F249" s="125" t="s">
        <v>247</v>
      </c>
      <c r="G249" s="126" t="s">
        <v>132</v>
      </c>
      <c r="H249" s="127">
        <v>1</v>
      </c>
      <c r="I249" s="128"/>
      <c r="J249" s="129">
        <f>ROUND(I249*H249,2)</f>
        <v>0</v>
      </c>
      <c r="K249" s="125" t="s">
        <v>133</v>
      </c>
      <c r="L249" s="29"/>
      <c r="M249" s="130" t="s">
        <v>33</v>
      </c>
      <c r="N249" s="131" t="s">
        <v>49</v>
      </c>
      <c r="P249" s="132">
        <f>O249*H249</f>
        <v>0</v>
      </c>
      <c r="Q249" s="132">
        <v>0</v>
      </c>
      <c r="R249" s="132">
        <f>Q249*H249</f>
        <v>0</v>
      </c>
      <c r="S249" s="132">
        <v>0</v>
      </c>
      <c r="T249" s="133">
        <f>S249*H249</f>
        <v>0</v>
      </c>
      <c r="AR249" s="134" t="s">
        <v>134</v>
      </c>
      <c r="AT249" s="134" t="s">
        <v>129</v>
      </c>
      <c r="AU249" s="134" t="s">
        <v>21</v>
      </c>
      <c r="AY249" s="13" t="s">
        <v>128</v>
      </c>
      <c r="BE249" s="135">
        <f>IF(N249="základní",J249,0)</f>
        <v>0</v>
      </c>
      <c r="BF249" s="135">
        <f>IF(N249="snížená",J249,0)</f>
        <v>0</v>
      </c>
      <c r="BG249" s="135">
        <f>IF(N249="zákl. přenesená",J249,0)</f>
        <v>0</v>
      </c>
      <c r="BH249" s="135">
        <f>IF(N249="sníž. přenesená",J249,0)</f>
        <v>0</v>
      </c>
      <c r="BI249" s="135">
        <f>IF(N249="nulová",J249,0)</f>
        <v>0</v>
      </c>
      <c r="BJ249" s="13" t="s">
        <v>21</v>
      </c>
      <c r="BK249" s="135">
        <f>ROUND(I249*H249,2)</f>
        <v>0</v>
      </c>
      <c r="BL249" s="13" t="s">
        <v>134</v>
      </c>
      <c r="BM249" s="134" t="s">
        <v>424</v>
      </c>
    </row>
    <row r="250" spans="2:65" s="1" customFormat="1" ht="28.8" x14ac:dyDescent="0.2">
      <c r="B250" s="29"/>
      <c r="D250" s="136" t="s">
        <v>136</v>
      </c>
      <c r="F250" s="137" t="s">
        <v>425</v>
      </c>
      <c r="I250" s="138"/>
      <c r="L250" s="29"/>
      <c r="M250" s="139"/>
      <c r="T250" s="50"/>
      <c r="AT250" s="13" t="s">
        <v>136</v>
      </c>
      <c r="AU250" s="13" t="s">
        <v>21</v>
      </c>
    </row>
    <row r="251" spans="2:65" s="1" customFormat="1" ht="16.5" customHeight="1" x14ac:dyDescent="0.2">
      <c r="B251" s="29"/>
      <c r="C251" s="123" t="s">
        <v>369</v>
      </c>
      <c r="D251" s="123" t="s">
        <v>129</v>
      </c>
      <c r="E251" s="124" t="s">
        <v>207</v>
      </c>
      <c r="F251" s="125" t="s">
        <v>426</v>
      </c>
      <c r="G251" s="126" t="s">
        <v>427</v>
      </c>
      <c r="H251" s="127">
        <v>1</v>
      </c>
      <c r="I251" s="128"/>
      <c r="J251" s="129">
        <f>ROUND(I251*H251,2)</f>
        <v>0</v>
      </c>
      <c r="K251" s="125" t="s">
        <v>133</v>
      </c>
      <c r="L251" s="29"/>
      <c r="M251" s="130" t="s">
        <v>33</v>
      </c>
      <c r="N251" s="131" t="s">
        <v>49</v>
      </c>
      <c r="P251" s="132">
        <f>O251*H251</f>
        <v>0</v>
      </c>
      <c r="Q251" s="132">
        <v>0</v>
      </c>
      <c r="R251" s="132">
        <f>Q251*H251</f>
        <v>0</v>
      </c>
      <c r="S251" s="132">
        <v>0</v>
      </c>
      <c r="T251" s="133">
        <f>S251*H251</f>
        <v>0</v>
      </c>
      <c r="AR251" s="134" t="s">
        <v>134</v>
      </c>
      <c r="AT251" s="134" t="s">
        <v>129</v>
      </c>
      <c r="AU251" s="134" t="s">
        <v>21</v>
      </c>
      <c r="AY251" s="13" t="s">
        <v>128</v>
      </c>
      <c r="BE251" s="135">
        <f>IF(N251="základní",J251,0)</f>
        <v>0</v>
      </c>
      <c r="BF251" s="135">
        <f>IF(N251="snížená",J251,0)</f>
        <v>0</v>
      </c>
      <c r="BG251" s="135">
        <f>IF(N251="zákl. přenesená",J251,0)</f>
        <v>0</v>
      </c>
      <c r="BH251" s="135">
        <f>IF(N251="sníž. přenesená",J251,0)</f>
        <v>0</v>
      </c>
      <c r="BI251" s="135">
        <f>IF(N251="nulová",J251,0)</f>
        <v>0</v>
      </c>
      <c r="BJ251" s="13" t="s">
        <v>21</v>
      </c>
      <c r="BK251" s="135">
        <f>ROUND(I251*H251,2)</f>
        <v>0</v>
      </c>
      <c r="BL251" s="13" t="s">
        <v>134</v>
      </c>
      <c r="BM251" s="134" t="s">
        <v>428</v>
      </c>
    </row>
    <row r="252" spans="2:65" s="1" customFormat="1" ht="28.8" x14ac:dyDescent="0.2">
      <c r="B252" s="29"/>
      <c r="D252" s="136" t="s">
        <v>136</v>
      </c>
      <c r="F252" s="137" t="s">
        <v>429</v>
      </c>
      <c r="I252" s="138"/>
      <c r="L252" s="29"/>
      <c r="M252" s="139"/>
      <c r="T252" s="50"/>
      <c r="AT252" s="13" t="s">
        <v>136</v>
      </c>
      <c r="AU252" s="13" t="s">
        <v>21</v>
      </c>
    </row>
    <row r="253" spans="2:65" s="10" customFormat="1" ht="25.95" customHeight="1" x14ac:dyDescent="0.25">
      <c r="B253" s="113"/>
      <c r="D253" s="114" t="s">
        <v>77</v>
      </c>
      <c r="E253" s="115" t="s">
        <v>430</v>
      </c>
      <c r="F253" s="115" t="s">
        <v>431</v>
      </c>
      <c r="I253" s="116"/>
      <c r="J253" s="117">
        <f>BK253</f>
        <v>0</v>
      </c>
      <c r="L253" s="113"/>
      <c r="M253" s="118"/>
      <c r="P253" s="119">
        <f>SUM(P254:P286)</f>
        <v>0</v>
      </c>
      <c r="R253" s="119">
        <f>SUM(R254:R286)</f>
        <v>0</v>
      </c>
      <c r="T253" s="120">
        <f>SUM(T254:T286)</f>
        <v>0</v>
      </c>
      <c r="AR253" s="114" t="s">
        <v>21</v>
      </c>
      <c r="AT253" s="121" t="s">
        <v>77</v>
      </c>
      <c r="AU253" s="121" t="s">
        <v>78</v>
      </c>
      <c r="AY253" s="114" t="s">
        <v>128</v>
      </c>
      <c r="BK253" s="122">
        <f>SUM(BK254:BK286)</f>
        <v>0</v>
      </c>
    </row>
    <row r="254" spans="2:65" s="1" customFormat="1" ht="16.5" customHeight="1" x14ac:dyDescent="0.2">
      <c r="B254" s="29"/>
      <c r="C254" s="123" t="s">
        <v>373</v>
      </c>
      <c r="D254" s="123" t="s">
        <v>129</v>
      </c>
      <c r="E254" s="124" t="s">
        <v>432</v>
      </c>
      <c r="F254" s="125" t="s">
        <v>433</v>
      </c>
      <c r="G254" s="126" t="s">
        <v>132</v>
      </c>
      <c r="H254" s="127">
        <v>1</v>
      </c>
      <c r="I254" s="128"/>
      <c r="J254" s="129">
        <f>ROUND(I254*H254,2)</f>
        <v>0</v>
      </c>
      <c r="K254" s="125" t="s">
        <v>133</v>
      </c>
      <c r="L254" s="29"/>
      <c r="M254" s="130" t="s">
        <v>33</v>
      </c>
      <c r="N254" s="131" t="s">
        <v>49</v>
      </c>
      <c r="P254" s="132">
        <f>O254*H254</f>
        <v>0</v>
      </c>
      <c r="Q254" s="132">
        <v>0</v>
      </c>
      <c r="R254" s="132">
        <f>Q254*H254</f>
        <v>0</v>
      </c>
      <c r="S254" s="132">
        <v>0</v>
      </c>
      <c r="T254" s="133">
        <f>S254*H254</f>
        <v>0</v>
      </c>
      <c r="AR254" s="134" t="s">
        <v>134</v>
      </c>
      <c r="AT254" s="134" t="s">
        <v>129</v>
      </c>
      <c r="AU254" s="134" t="s">
        <v>21</v>
      </c>
      <c r="AY254" s="13" t="s">
        <v>128</v>
      </c>
      <c r="BE254" s="135">
        <f>IF(N254="základní",J254,0)</f>
        <v>0</v>
      </c>
      <c r="BF254" s="135">
        <f>IF(N254="snížená",J254,0)</f>
        <v>0</v>
      </c>
      <c r="BG254" s="135">
        <f>IF(N254="zákl. přenesená",J254,0)</f>
        <v>0</v>
      </c>
      <c r="BH254" s="135">
        <f>IF(N254="sníž. přenesená",J254,0)</f>
        <v>0</v>
      </c>
      <c r="BI254" s="135">
        <f>IF(N254="nulová",J254,0)</f>
        <v>0</v>
      </c>
      <c r="BJ254" s="13" t="s">
        <v>21</v>
      </c>
      <c r="BK254" s="135">
        <f>ROUND(I254*H254,2)</f>
        <v>0</v>
      </c>
      <c r="BL254" s="13" t="s">
        <v>134</v>
      </c>
      <c r="BM254" s="134" t="s">
        <v>434</v>
      </c>
    </row>
    <row r="255" spans="2:65" s="1" customFormat="1" ht="19.2" x14ac:dyDescent="0.2">
      <c r="B255" s="29"/>
      <c r="D255" s="136" t="s">
        <v>136</v>
      </c>
      <c r="F255" s="137" t="s">
        <v>435</v>
      </c>
      <c r="I255" s="138"/>
      <c r="L255" s="29"/>
      <c r="M255" s="139"/>
      <c r="T255" s="50"/>
      <c r="AT255" s="13" t="s">
        <v>136</v>
      </c>
      <c r="AU255" s="13" t="s">
        <v>21</v>
      </c>
    </row>
    <row r="256" spans="2:65" s="1" customFormat="1" ht="16.5" customHeight="1" x14ac:dyDescent="0.2">
      <c r="B256" s="29"/>
      <c r="C256" s="123" t="s">
        <v>376</v>
      </c>
      <c r="D256" s="123" t="s">
        <v>129</v>
      </c>
      <c r="E256" s="124" t="s">
        <v>436</v>
      </c>
      <c r="F256" s="125" t="s">
        <v>437</v>
      </c>
      <c r="G256" s="126" t="s">
        <v>132</v>
      </c>
      <c r="H256" s="127">
        <v>1</v>
      </c>
      <c r="I256" s="128"/>
      <c r="J256" s="129">
        <f>ROUND(I256*H256,2)</f>
        <v>0</v>
      </c>
      <c r="K256" s="125" t="s">
        <v>133</v>
      </c>
      <c r="L256" s="29"/>
      <c r="M256" s="130" t="s">
        <v>33</v>
      </c>
      <c r="N256" s="131" t="s">
        <v>49</v>
      </c>
      <c r="P256" s="132">
        <f>O256*H256</f>
        <v>0</v>
      </c>
      <c r="Q256" s="132">
        <v>0</v>
      </c>
      <c r="R256" s="132">
        <f>Q256*H256</f>
        <v>0</v>
      </c>
      <c r="S256" s="132">
        <v>0</v>
      </c>
      <c r="T256" s="133">
        <f>S256*H256</f>
        <v>0</v>
      </c>
      <c r="AR256" s="134" t="s">
        <v>134</v>
      </c>
      <c r="AT256" s="134" t="s">
        <v>129</v>
      </c>
      <c r="AU256" s="134" t="s">
        <v>21</v>
      </c>
      <c r="AY256" s="13" t="s">
        <v>128</v>
      </c>
      <c r="BE256" s="135">
        <f>IF(N256="základní",J256,0)</f>
        <v>0</v>
      </c>
      <c r="BF256" s="135">
        <f>IF(N256="snížená",J256,0)</f>
        <v>0</v>
      </c>
      <c r="BG256" s="135">
        <f>IF(N256="zákl. přenesená",J256,0)</f>
        <v>0</v>
      </c>
      <c r="BH256" s="135">
        <f>IF(N256="sníž. přenesená",J256,0)</f>
        <v>0</v>
      </c>
      <c r="BI256" s="135">
        <f>IF(N256="nulová",J256,0)</f>
        <v>0</v>
      </c>
      <c r="BJ256" s="13" t="s">
        <v>21</v>
      </c>
      <c r="BK256" s="135">
        <f>ROUND(I256*H256,2)</f>
        <v>0</v>
      </c>
      <c r="BL256" s="13" t="s">
        <v>134</v>
      </c>
      <c r="BM256" s="134" t="s">
        <v>438</v>
      </c>
    </row>
    <row r="257" spans="2:65" s="1" customFormat="1" ht="19.2" x14ac:dyDescent="0.2">
      <c r="B257" s="29"/>
      <c r="D257" s="136" t="s">
        <v>136</v>
      </c>
      <c r="F257" s="137" t="s">
        <v>439</v>
      </c>
      <c r="I257" s="138"/>
      <c r="L257" s="29"/>
      <c r="M257" s="139"/>
      <c r="T257" s="50"/>
      <c r="AT257" s="13" t="s">
        <v>136</v>
      </c>
      <c r="AU257" s="13" t="s">
        <v>21</v>
      </c>
    </row>
    <row r="258" spans="2:65" s="1" customFormat="1" ht="16.5" customHeight="1" x14ac:dyDescent="0.2">
      <c r="B258" s="29"/>
      <c r="C258" s="123" t="s">
        <v>378</v>
      </c>
      <c r="D258" s="123" t="s">
        <v>129</v>
      </c>
      <c r="E258" s="124" t="s">
        <v>440</v>
      </c>
      <c r="F258" s="125" t="s">
        <v>441</v>
      </c>
      <c r="G258" s="126" t="s">
        <v>132</v>
      </c>
      <c r="H258" s="127">
        <v>2</v>
      </c>
      <c r="I258" s="128"/>
      <c r="J258" s="129">
        <f>ROUND(I258*H258,2)</f>
        <v>0</v>
      </c>
      <c r="K258" s="125" t="s">
        <v>133</v>
      </c>
      <c r="L258" s="29"/>
      <c r="M258" s="130" t="s">
        <v>33</v>
      </c>
      <c r="N258" s="131" t="s">
        <v>49</v>
      </c>
      <c r="P258" s="132">
        <f>O258*H258</f>
        <v>0</v>
      </c>
      <c r="Q258" s="132">
        <v>0</v>
      </c>
      <c r="R258" s="132">
        <f>Q258*H258</f>
        <v>0</v>
      </c>
      <c r="S258" s="132">
        <v>0</v>
      </c>
      <c r="T258" s="133">
        <f>S258*H258</f>
        <v>0</v>
      </c>
      <c r="AR258" s="134" t="s">
        <v>134</v>
      </c>
      <c r="AT258" s="134" t="s">
        <v>129</v>
      </c>
      <c r="AU258" s="134" t="s">
        <v>21</v>
      </c>
      <c r="AY258" s="13" t="s">
        <v>128</v>
      </c>
      <c r="BE258" s="135">
        <f>IF(N258="základní",J258,0)</f>
        <v>0</v>
      </c>
      <c r="BF258" s="135">
        <f>IF(N258="snížená",J258,0)</f>
        <v>0</v>
      </c>
      <c r="BG258" s="135">
        <f>IF(N258="zákl. přenesená",J258,0)</f>
        <v>0</v>
      </c>
      <c r="BH258" s="135">
        <f>IF(N258="sníž. přenesená",J258,0)</f>
        <v>0</v>
      </c>
      <c r="BI258" s="135">
        <f>IF(N258="nulová",J258,0)</f>
        <v>0</v>
      </c>
      <c r="BJ258" s="13" t="s">
        <v>21</v>
      </c>
      <c r="BK258" s="135">
        <f>ROUND(I258*H258,2)</f>
        <v>0</v>
      </c>
      <c r="BL258" s="13" t="s">
        <v>134</v>
      </c>
      <c r="BM258" s="134" t="s">
        <v>442</v>
      </c>
    </row>
    <row r="259" spans="2:65" s="1" customFormat="1" ht="19.2" x14ac:dyDescent="0.2">
      <c r="B259" s="29"/>
      <c r="D259" s="136" t="s">
        <v>136</v>
      </c>
      <c r="F259" s="137" t="s">
        <v>443</v>
      </c>
      <c r="I259" s="138"/>
      <c r="L259" s="29"/>
      <c r="M259" s="139"/>
      <c r="T259" s="50"/>
      <c r="AT259" s="13" t="s">
        <v>136</v>
      </c>
      <c r="AU259" s="13" t="s">
        <v>21</v>
      </c>
    </row>
    <row r="260" spans="2:65" s="1" customFormat="1" ht="16.5" customHeight="1" x14ac:dyDescent="0.2">
      <c r="B260" s="29"/>
      <c r="C260" s="123" t="s">
        <v>382</v>
      </c>
      <c r="D260" s="123" t="s">
        <v>129</v>
      </c>
      <c r="E260" s="124" t="s">
        <v>444</v>
      </c>
      <c r="F260" s="125" t="s">
        <v>167</v>
      </c>
      <c r="G260" s="126" t="s">
        <v>132</v>
      </c>
      <c r="H260" s="127">
        <v>4</v>
      </c>
      <c r="I260" s="128"/>
      <c r="J260" s="129">
        <f>ROUND(I260*H260,2)</f>
        <v>0</v>
      </c>
      <c r="K260" s="125" t="s">
        <v>133</v>
      </c>
      <c r="L260" s="29"/>
      <c r="M260" s="130" t="s">
        <v>33</v>
      </c>
      <c r="N260" s="131" t="s">
        <v>49</v>
      </c>
      <c r="P260" s="132">
        <f>O260*H260</f>
        <v>0</v>
      </c>
      <c r="Q260" s="132">
        <v>0</v>
      </c>
      <c r="R260" s="132">
        <f>Q260*H260</f>
        <v>0</v>
      </c>
      <c r="S260" s="132">
        <v>0</v>
      </c>
      <c r="T260" s="133">
        <f>S260*H260</f>
        <v>0</v>
      </c>
      <c r="AR260" s="134" t="s">
        <v>134</v>
      </c>
      <c r="AT260" s="134" t="s">
        <v>129</v>
      </c>
      <c r="AU260" s="134" t="s">
        <v>21</v>
      </c>
      <c r="AY260" s="13" t="s">
        <v>128</v>
      </c>
      <c r="BE260" s="135">
        <f>IF(N260="základní",J260,0)</f>
        <v>0</v>
      </c>
      <c r="BF260" s="135">
        <f>IF(N260="snížená",J260,0)</f>
        <v>0</v>
      </c>
      <c r="BG260" s="135">
        <f>IF(N260="zákl. přenesená",J260,0)</f>
        <v>0</v>
      </c>
      <c r="BH260" s="135">
        <f>IF(N260="sníž. přenesená",J260,0)</f>
        <v>0</v>
      </c>
      <c r="BI260" s="135">
        <f>IF(N260="nulová",J260,0)</f>
        <v>0</v>
      </c>
      <c r="BJ260" s="13" t="s">
        <v>21</v>
      </c>
      <c r="BK260" s="135">
        <f>ROUND(I260*H260,2)</f>
        <v>0</v>
      </c>
      <c r="BL260" s="13" t="s">
        <v>134</v>
      </c>
      <c r="BM260" s="134" t="s">
        <v>445</v>
      </c>
    </row>
    <row r="261" spans="2:65" s="1" customFormat="1" ht="19.2" x14ac:dyDescent="0.2">
      <c r="B261" s="29"/>
      <c r="D261" s="136" t="s">
        <v>136</v>
      </c>
      <c r="F261" s="137" t="s">
        <v>169</v>
      </c>
      <c r="I261" s="138"/>
      <c r="L261" s="29"/>
      <c r="M261" s="139"/>
      <c r="T261" s="50"/>
      <c r="AT261" s="13" t="s">
        <v>136</v>
      </c>
      <c r="AU261" s="13" t="s">
        <v>21</v>
      </c>
    </row>
    <row r="262" spans="2:65" s="1" customFormat="1" ht="16.5" customHeight="1" x14ac:dyDescent="0.2">
      <c r="B262" s="29"/>
      <c r="C262" s="123" t="s">
        <v>386</v>
      </c>
      <c r="D262" s="123" t="s">
        <v>129</v>
      </c>
      <c r="E262" s="124" t="s">
        <v>446</v>
      </c>
      <c r="F262" s="125" t="s">
        <v>447</v>
      </c>
      <c r="G262" s="126" t="s">
        <v>132</v>
      </c>
      <c r="H262" s="127">
        <v>3</v>
      </c>
      <c r="I262" s="128"/>
      <c r="J262" s="129">
        <f>ROUND(I262*H262,2)</f>
        <v>0</v>
      </c>
      <c r="K262" s="125" t="s">
        <v>133</v>
      </c>
      <c r="L262" s="29"/>
      <c r="M262" s="130" t="s">
        <v>33</v>
      </c>
      <c r="N262" s="131" t="s">
        <v>49</v>
      </c>
      <c r="P262" s="132">
        <f>O262*H262</f>
        <v>0</v>
      </c>
      <c r="Q262" s="132">
        <v>0</v>
      </c>
      <c r="R262" s="132">
        <f>Q262*H262</f>
        <v>0</v>
      </c>
      <c r="S262" s="132">
        <v>0</v>
      </c>
      <c r="T262" s="133">
        <f>S262*H262</f>
        <v>0</v>
      </c>
      <c r="AR262" s="134" t="s">
        <v>134</v>
      </c>
      <c r="AT262" s="134" t="s">
        <v>129</v>
      </c>
      <c r="AU262" s="134" t="s">
        <v>21</v>
      </c>
      <c r="AY262" s="13" t="s">
        <v>128</v>
      </c>
      <c r="BE262" s="135">
        <f>IF(N262="základní",J262,0)</f>
        <v>0</v>
      </c>
      <c r="BF262" s="135">
        <f>IF(N262="snížená",J262,0)</f>
        <v>0</v>
      </c>
      <c r="BG262" s="135">
        <f>IF(N262="zákl. přenesená",J262,0)</f>
        <v>0</v>
      </c>
      <c r="BH262" s="135">
        <f>IF(N262="sníž. přenesená",J262,0)</f>
        <v>0</v>
      </c>
      <c r="BI262" s="135">
        <f>IF(N262="nulová",J262,0)</f>
        <v>0</v>
      </c>
      <c r="BJ262" s="13" t="s">
        <v>21</v>
      </c>
      <c r="BK262" s="135">
        <f>ROUND(I262*H262,2)</f>
        <v>0</v>
      </c>
      <c r="BL262" s="13" t="s">
        <v>134</v>
      </c>
      <c r="BM262" s="134" t="s">
        <v>448</v>
      </c>
    </row>
    <row r="263" spans="2:65" s="1" customFormat="1" ht="19.2" x14ac:dyDescent="0.2">
      <c r="B263" s="29"/>
      <c r="D263" s="136" t="s">
        <v>136</v>
      </c>
      <c r="F263" s="137" t="s">
        <v>449</v>
      </c>
      <c r="I263" s="138"/>
      <c r="L263" s="29"/>
      <c r="M263" s="139"/>
      <c r="T263" s="50"/>
      <c r="AT263" s="13" t="s">
        <v>136</v>
      </c>
      <c r="AU263" s="13" t="s">
        <v>21</v>
      </c>
    </row>
    <row r="264" spans="2:65" s="1" customFormat="1" ht="16.5" customHeight="1" x14ac:dyDescent="0.2">
      <c r="B264" s="29"/>
      <c r="C264" s="123" t="s">
        <v>390</v>
      </c>
      <c r="D264" s="123" t="s">
        <v>129</v>
      </c>
      <c r="E264" s="124" t="s">
        <v>450</v>
      </c>
      <c r="F264" s="125" t="s">
        <v>451</v>
      </c>
      <c r="G264" s="126" t="s">
        <v>132</v>
      </c>
      <c r="H264" s="127">
        <v>3</v>
      </c>
      <c r="I264" s="128"/>
      <c r="J264" s="129">
        <f>ROUND(I264*H264,2)</f>
        <v>0</v>
      </c>
      <c r="K264" s="125" t="s">
        <v>133</v>
      </c>
      <c r="L264" s="29"/>
      <c r="M264" s="130" t="s">
        <v>33</v>
      </c>
      <c r="N264" s="131" t="s">
        <v>49</v>
      </c>
      <c r="P264" s="132">
        <f>O264*H264</f>
        <v>0</v>
      </c>
      <c r="Q264" s="132">
        <v>0</v>
      </c>
      <c r="R264" s="132">
        <f>Q264*H264</f>
        <v>0</v>
      </c>
      <c r="S264" s="132">
        <v>0</v>
      </c>
      <c r="T264" s="133">
        <f>S264*H264</f>
        <v>0</v>
      </c>
      <c r="AR264" s="134" t="s">
        <v>134</v>
      </c>
      <c r="AT264" s="134" t="s">
        <v>129</v>
      </c>
      <c r="AU264" s="134" t="s">
        <v>21</v>
      </c>
      <c r="AY264" s="13" t="s">
        <v>128</v>
      </c>
      <c r="BE264" s="135">
        <f>IF(N264="základní",J264,0)</f>
        <v>0</v>
      </c>
      <c r="BF264" s="135">
        <f>IF(N264="snížená",J264,0)</f>
        <v>0</v>
      </c>
      <c r="BG264" s="135">
        <f>IF(N264="zákl. přenesená",J264,0)</f>
        <v>0</v>
      </c>
      <c r="BH264" s="135">
        <f>IF(N264="sníž. přenesená",J264,0)</f>
        <v>0</v>
      </c>
      <c r="BI264" s="135">
        <f>IF(N264="nulová",J264,0)</f>
        <v>0</v>
      </c>
      <c r="BJ264" s="13" t="s">
        <v>21</v>
      </c>
      <c r="BK264" s="135">
        <f>ROUND(I264*H264,2)</f>
        <v>0</v>
      </c>
      <c r="BL264" s="13" t="s">
        <v>134</v>
      </c>
      <c r="BM264" s="134" t="s">
        <v>452</v>
      </c>
    </row>
    <row r="265" spans="2:65" s="1" customFormat="1" ht="19.2" x14ac:dyDescent="0.2">
      <c r="B265" s="29"/>
      <c r="D265" s="136" t="s">
        <v>136</v>
      </c>
      <c r="F265" s="137" t="s">
        <v>453</v>
      </c>
      <c r="I265" s="138"/>
      <c r="L265" s="29"/>
      <c r="M265" s="139"/>
      <c r="T265" s="50"/>
      <c r="AT265" s="13" t="s">
        <v>136</v>
      </c>
      <c r="AU265" s="13" t="s">
        <v>21</v>
      </c>
    </row>
    <row r="266" spans="2:65" s="1" customFormat="1" ht="16.5" customHeight="1" x14ac:dyDescent="0.2">
      <c r="B266" s="29"/>
      <c r="C266" s="123" t="s">
        <v>394</v>
      </c>
      <c r="D266" s="123" t="s">
        <v>129</v>
      </c>
      <c r="E266" s="124" t="s">
        <v>454</v>
      </c>
      <c r="F266" s="125" t="s">
        <v>455</v>
      </c>
      <c r="G266" s="126" t="s">
        <v>132</v>
      </c>
      <c r="H266" s="127">
        <v>10</v>
      </c>
      <c r="I266" s="128"/>
      <c r="J266" s="129">
        <f>ROUND(I266*H266,2)</f>
        <v>0</v>
      </c>
      <c r="K266" s="125" t="s">
        <v>133</v>
      </c>
      <c r="L266" s="29"/>
      <c r="M266" s="130" t="s">
        <v>33</v>
      </c>
      <c r="N266" s="131" t="s">
        <v>49</v>
      </c>
      <c r="P266" s="132">
        <f>O266*H266</f>
        <v>0</v>
      </c>
      <c r="Q266" s="132">
        <v>0</v>
      </c>
      <c r="R266" s="132">
        <f>Q266*H266</f>
        <v>0</v>
      </c>
      <c r="S266" s="132">
        <v>0</v>
      </c>
      <c r="T266" s="133">
        <f>S266*H266</f>
        <v>0</v>
      </c>
      <c r="AR266" s="134" t="s">
        <v>134</v>
      </c>
      <c r="AT266" s="134" t="s">
        <v>129</v>
      </c>
      <c r="AU266" s="134" t="s">
        <v>21</v>
      </c>
      <c r="AY266" s="13" t="s">
        <v>128</v>
      </c>
      <c r="BE266" s="135">
        <f>IF(N266="základní",J266,0)</f>
        <v>0</v>
      </c>
      <c r="BF266" s="135">
        <f>IF(N266="snížená",J266,0)</f>
        <v>0</v>
      </c>
      <c r="BG266" s="135">
        <f>IF(N266="zákl. přenesená",J266,0)</f>
        <v>0</v>
      </c>
      <c r="BH266" s="135">
        <f>IF(N266="sníž. přenesená",J266,0)</f>
        <v>0</v>
      </c>
      <c r="BI266" s="135">
        <f>IF(N266="nulová",J266,0)</f>
        <v>0</v>
      </c>
      <c r="BJ266" s="13" t="s">
        <v>21</v>
      </c>
      <c r="BK266" s="135">
        <f>ROUND(I266*H266,2)</f>
        <v>0</v>
      </c>
      <c r="BL266" s="13" t="s">
        <v>134</v>
      </c>
      <c r="BM266" s="134" t="s">
        <v>456</v>
      </c>
    </row>
    <row r="267" spans="2:65" s="1" customFormat="1" ht="19.2" x14ac:dyDescent="0.2">
      <c r="B267" s="29"/>
      <c r="D267" s="136" t="s">
        <v>136</v>
      </c>
      <c r="F267" s="137" t="s">
        <v>457</v>
      </c>
      <c r="I267" s="138"/>
      <c r="L267" s="29"/>
      <c r="M267" s="139"/>
      <c r="T267" s="50"/>
      <c r="AT267" s="13" t="s">
        <v>136</v>
      </c>
      <c r="AU267" s="13" t="s">
        <v>21</v>
      </c>
    </row>
    <row r="268" spans="2:65" s="1" customFormat="1" ht="16.5" customHeight="1" x14ac:dyDescent="0.2">
      <c r="B268" s="29"/>
      <c r="C268" s="123" t="s">
        <v>398</v>
      </c>
      <c r="D268" s="123" t="s">
        <v>129</v>
      </c>
      <c r="E268" s="124" t="s">
        <v>458</v>
      </c>
      <c r="F268" s="125" t="s">
        <v>459</v>
      </c>
      <c r="G268" s="126" t="s">
        <v>132</v>
      </c>
      <c r="H268" s="127">
        <v>9</v>
      </c>
      <c r="I268" s="128"/>
      <c r="J268" s="129">
        <f>ROUND(I268*H268,2)</f>
        <v>0</v>
      </c>
      <c r="K268" s="125" t="s">
        <v>133</v>
      </c>
      <c r="L268" s="29"/>
      <c r="M268" s="130" t="s">
        <v>33</v>
      </c>
      <c r="N268" s="131" t="s">
        <v>49</v>
      </c>
      <c r="P268" s="132">
        <f>O268*H268</f>
        <v>0</v>
      </c>
      <c r="Q268" s="132">
        <v>0</v>
      </c>
      <c r="R268" s="132">
        <f>Q268*H268</f>
        <v>0</v>
      </c>
      <c r="S268" s="132">
        <v>0</v>
      </c>
      <c r="T268" s="133">
        <f>S268*H268</f>
        <v>0</v>
      </c>
      <c r="AR268" s="134" t="s">
        <v>134</v>
      </c>
      <c r="AT268" s="134" t="s">
        <v>129</v>
      </c>
      <c r="AU268" s="134" t="s">
        <v>21</v>
      </c>
      <c r="AY268" s="13" t="s">
        <v>128</v>
      </c>
      <c r="BE268" s="135">
        <f>IF(N268="základní",J268,0)</f>
        <v>0</v>
      </c>
      <c r="BF268" s="135">
        <f>IF(N268="snížená",J268,0)</f>
        <v>0</v>
      </c>
      <c r="BG268" s="135">
        <f>IF(N268="zákl. přenesená",J268,0)</f>
        <v>0</v>
      </c>
      <c r="BH268" s="135">
        <f>IF(N268="sníž. přenesená",J268,0)</f>
        <v>0</v>
      </c>
      <c r="BI268" s="135">
        <f>IF(N268="nulová",J268,0)</f>
        <v>0</v>
      </c>
      <c r="BJ268" s="13" t="s">
        <v>21</v>
      </c>
      <c r="BK268" s="135">
        <f>ROUND(I268*H268,2)</f>
        <v>0</v>
      </c>
      <c r="BL268" s="13" t="s">
        <v>134</v>
      </c>
      <c r="BM268" s="134" t="s">
        <v>460</v>
      </c>
    </row>
    <row r="269" spans="2:65" s="1" customFormat="1" ht="19.2" x14ac:dyDescent="0.2">
      <c r="B269" s="29"/>
      <c r="D269" s="136" t="s">
        <v>136</v>
      </c>
      <c r="F269" s="137" t="s">
        <v>461</v>
      </c>
      <c r="I269" s="138"/>
      <c r="L269" s="29"/>
      <c r="M269" s="139"/>
      <c r="T269" s="50"/>
      <c r="AT269" s="13" t="s">
        <v>136</v>
      </c>
      <c r="AU269" s="13" t="s">
        <v>21</v>
      </c>
    </row>
    <row r="270" spans="2:65" s="1" customFormat="1" ht="16.5" customHeight="1" x14ac:dyDescent="0.2">
      <c r="B270" s="29"/>
      <c r="C270" s="123" t="s">
        <v>402</v>
      </c>
      <c r="D270" s="123" t="s">
        <v>129</v>
      </c>
      <c r="E270" s="124" t="s">
        <v>462</v>
      </c>
      <c r="F270" s="125" t="s">
        <v>463</v>
      </c>
      <c r="G270" s="126" t="s">
        <v>132</v>
      </c>
      <c r="H270" s="127">
        <v>40</v>
      </c>
      <c r="I270" s="128"/>
      <c r="J270" s="129">
        <f>ROUND(I270*H270,2)</f>
        <v>0</v>
      </c>
      <c r="K270" s="125" t="s">
        <v>133</v>
      </c>
      <c r="L270" s="29"/>
      <c r="M270" s="130" t="s">
        <v>33</v>
      </c>
      <c r="N270" s="131" t="s">
        <v>49</v>
      </c>
      <c r="P270" s="132">
        <f>O270*H270</f>
        <v>0</v>
      </c>
      <c r="Q270" s="132">
        <v>0</v>
      </c>
      <c r="R270" s="132">
        <f>Q270*H270</f>
        <v>0</v>
      </c>
      <c r="S270" s="132">
        <v>0</v>
      </c>
      <c r="T270" s="133">
        <f>S270*H270</f>
        <v>0</v>
      </c>
      <c r="AR270" s="134" t="s">
        <v>134</v>
      </c>
      <c r="AT270" s="134" t="s">
        <v>129</v>
      </c>
      <c r="AU270" s="134" t="s">
        <v>21</v>
      </c>
      <c r="AY270" s="13" t="s">
        <v>128</v>
      </c>
      <c r="BE270" s="135">
        <f>IF(N270="základní",J270,0)</f>
        <v>0</v>
      </c>
      <c r="BF270" s="135">
        <f>IF(N270="snížená",J270,0)</f>
        <v>0</v>
      </c>
      <c r="BG270" s="135">
        <f>IF(N270="zákl. přenesená",J270,0)</f>
        <v>0</v>
      </c>
      <c r="BH270" s="135">
        <f>IF(N270="sníž. přenesená",J270,0)</f>
        <v>0</v>
      </c>
      <c r="BI270" s="135">
        <f>IF(N270="nulová",J270,0)</f>
        <v>0</v>
      </c>
      <c r="BJ270" s="13" t="s">
        <v>21</v>
      </c>
      <c r="BK270" s="135">
        <f>ROUND(I270*H270,2)</f>
        <v>0</v>
      </c>
      <c r="BL270" s="13" t="s">
        <v>134</v>
      </c>
      <c r="BM270" s="134" t="s">
        <v>464</v>
      </c>
    </row>
    <row r="271" spans="2:65" s="1" customFormat="1" ht="19.2" x14ac:dyDescent="0.2">
      <c r="B271" s="29"/>
      <c r="D271" s="136" t="s">
        <v>136</v>
      </c>
      <c r="F271" s="137" t="s">
        <v>465</v>
      </c>
      <c r="I271" s="138"/>
      <c r="L271" s="29"/>
      <c r="M271" s="139"/>
      <c r="T271" s="50"/>
      <c r="AT271" s="13" t="s">
        <v>136</v>
      </c>
      <c r="AU271" s="13" t="s">
        <v>21</v>
      </c>
    </row>
    <row r="272" spans="2:65" s="1" customFormat="1" ht="16.5" customHeight="1" x14ac:dyDescent="0.2">
      <c r="B272" s="29"/>
      <c r="C272" s="123" t="s">
        <v>440</v>
      </c>
      <c r="D272" s="123" t="s">
        <v>129</v>
      </c>
      <c r="E272" s="124" t="s">
        <v>466</v>
      </c>
      <c r="F272" s="125" t="s">
        <v>467</v>
      </c>
      <c r="G272" s="126" t="s">
        <v>132</v>
      </c>
      <c r="H272" s="127">
        <v>12</v>
      </c>
      <c r="I272" s="128"/>
      <c r="J272" s="129">
        <f>ROUND(I272*H272,2)</f>
        <v>0</v>
      </c>
      <c r="K272" s="125" t="s">
        <v>133</v>
      </c>
      <c r="L272" s="29"/>
      <c r="M272" s="130" t="s">
        <v>33</v>
      </c>
      <c r="N272" s="131" t="s">
        <v>49</v>
      </c>
      <c r="P272" s="132">
        <f>O272*H272</f>
        <v>0</v>
      </c>
      <c r="Q272" s="132">
        <v>0</v>
      </c>
      <c r="R272" s="132">
        <f>Q272*H272</f>
        <v>0</v>
      </c>
      <c r="S272" s="132">
        <v>0</v>
      </c>
      <c r="T272" s="133">
        <f>S272*H272</f>
        <v>0</v>
      </c>
      <c r="AR272" s="134" t="s">
        <v>134</v>
      </c>
      <c r="AT272" s="134" t="s">
        <v>129</v>
      </c>
      <c r="AU272" s="134" t="s">
        <v>21</v>
      </c>
      <c r="AY272" s="13" t="s">
        <v>128</v>
      </c>
      <c r="BE272" s="135">
        <f>IF(N272="základní",J272,0)</f>
        <v>0</v>
      </c>
      <c r="BF272" s="135">
        <f>IF(N272="snížená",J272,0)</f>
        <v>0</v>
      </c>
      <c r="BG272" s="135">
        <f>IF(N272="zákl. přenesená",J272,0)</f>
        <v>0</v>
      </c>
      <c r="BH272" s="135">
        <f>IF(N272="sníž. přenesená",J272,0)</f>
        <v>0</v>
      </c>
      <c r="BI272" s="135">
        <f>IF(N272="nulová",J272,0)</f>
        <v>0</v>
      </c>
      <c r="BJ272" s="13" t="s">
        <v>21</v>
      </c>
      <c r="BK272" s="135">
        <f>ROUND(I272*H272,2)</f>
        <v>0</v>
      </c>
      <c r="BL272" s="13" t="s">
        <v>134</v>
      </c>
      <c r="BM272" s="134" t="s">
        <v>468</v>
      </c>
    </row>
    <row r="273" spans="2:65" s="1" customFormat="1" ht="16.5" customHeight="1" x14ac:dyDescent="0.2">
      <c r="B273" s="29"/>
      <c r="C273" s="123" t="s">
        <v>444</v>
      </c>
      <c r="D273" s="123" t="s">
        <v>129</v>
      </c>
      <c r="E273" s="124" t="s">
        <v>469</v>
      </c>
      <c r="F273" s="125" t="s">
        <v>470</v>
      </c>
      <c r="G273" s="126" t="s">
        <v>132</v>
      </c>
      <c r="H273" s="127">
        <v>30</v>
      </c>
      <c r="I273" s="128"/>
      <c r="J273" s="129">
        <f>ROUND(I273*H273,2)</f>
        <v>0</v>
      </c>
      <c r="K273" s="125" t="s">
        <v>133</v>
      </c>
      <c r="L273" s="29"/>
      <c r="M273" s="130" t="s">
        <v>33</v>
      </c>
      <c r="N273" s="131" t="s">
        <v>49</v>
      </c>
      <c r="P273" s="132">
        <f>O273*H273</f>
        <v>0</v>
      </c>
      <c r="Q273" s="132">
        <v>0</v>
      </c>
      <c r="R273" s="132">
        <f>Q273*H273</f>
        <v>0</v>
      </c>
      <c r="S273" s="132">
        <v>0</v>
      </c>
      <c r="T273" s="133">
        <f>S273*H273</f>
        <v>0</v>
      </c>
      <c r="AR273" s="134" t="s">
        <v>134</v>
      </c>
      <c r="AT273" s="134" t="s">
        <v>129</v>
      </c>
      <c r="AU273" s="134" t="s">
        <v>21</v>
      </c>
      <c r="AY273" s="13" t="s">
        <v>128</v>
      </c>
      <c r="BE273" s="135">
        <f>IF(N273="základní",J273,0)</f>
        <v>0</v>
      </c>
      <c r="BF273" s="135">
        <f>IF(N273="snížená",J273,0)</f>
        <v>0</v>
      </c>
      <c r="BG273" s="135">
        <f>IF(N273="zákl. přenesená",J273,0)</f>
        <v>0</v>
      </c>
      <c r="BH273" s="135">
        <f>IF(N273="sníž. přenesená",J273,0)</f>
        <v>0</v>
      </c>
      <c r="BI273" s="135">
        <f>IF(N273="nulová",J273,0)</f>
        <v>0</v>
      </c>
      <c r="BJ273" s="13" t="s">
        <v>21</v>
      </c>
      <c r="BK273" s="135">
        <f>ROUND(I273*H273,2)</f>
        <v>0</v>
      </c>
      <c r="BL273" s="13" t="s">
        <v>134</v>
      </c>
      <c r="BM273" s="134" t="s">
        <v>471</v>
      </c>
    </row>
    <row r="274" spans="2:65" s="1" customFormat="1" ht="19.2" x14ac:dyDescent="0.2">
      <c r="B274" s="29"/>
      <c r="D274" s="136" t="s">
        <v>136</v>
      </c>
      <c r="F274" s="137" t="s">
        <v>472</v>
      </c>
      <c r="I274" s="138"/>
      <c r="L274" s="29"/>
      <c r="M274" s="139"/>
      <c r="T274" s="50"/>
      <c r="AT274" s="13" t="s">
        <v>136</v>
      </c>
      <c r="AU274" s="13" t="s">
        <v>21</v>
      </c>
    </row>
    <row r="275" spans="2:65" s="1" customFormat="1" ht="16.5" customHeight="1" x14ac:dyDescent="0.2">
      <c r="B275" s="29"/>
      <c r="C275" s="123" t="s">
        <v>446</v>
      </c>
      <c r="D275" s="123" t="s">
        <v>129</v>
      </c>
      <c r="E275" s="124" t="s">
        <v>473</v>
      </c>
      <c r="F275" s="125" t="s">
        <v>474</v>
      </c>
      <c r="G275" s="126" t="s">
        <v>132</v>
      </c>
      <c r="H275" s="127">
        <v>1</v>
      </c>
      <c r="I275" s="128"/>
      <c r="J275" s="129">
        <f>ROUND(I275*H275,2)</f>
        <v>0</v>
      </c>
      <c r="K275" s="125" t="s">
        <v>133</v>
      </c>
      <c r="L275" s="29"/>
      <c r="M275" s="130" t="s">
        <v>33</v>
      </c>
      <c r="N275" s="131" t="s">
        <v>49</v>
      </c>
      <c r="P275" s="132">
        <f>O275*H275</f>
        <v>0</v>
      </c>
      <c r="Q275" s="132">
        <v>0</v>
      </c>
      <c r="R275" s="132">
        <f>Q275*H275</f>
        <v>0</v>
      </c>
      <c r="S275" s="132">
        <v>0</v>
      </c>
      <c r="T275" s="133">
        <f>S275*H275</f>
        <v>0</v>
      </c>
      <c r="AR275" s="134" t="s">
        <v>134</v>
      </c>
      <c r="AT275" s="134" t="s">
        <v>129</v>
      </c>
      <c r="AU275" s="134" t="s">
        <v>21</v>
      </c>
      <c r="AY275" s="13" t="s">
        <v>128</v>
      </c>
      <c r="BE275" s="135">
        <f>IF(N275="základní",J275,0)</f>
        <v>0</v>
      </c>
      <c r="BF275" s="135">
        <f>IF(N275="snížená",J275,0)</f>
        <v>0</v>
      </c>
      <c r="BG275" s="135">
        <f>IF(N275="zákl. přenesená",J275,0)</f>
        <v>0</v>
      </c>
      <c r="BH275" s="135">
        <f>IF(N275="sníž. přenesená",J275,0)</f>
        <v>0</v>
      </c>
      <c r="BI275" s="135">
        <f>IF(N275="nulová",J275,0)</f>
        <v>0</v>
      </c>
      <c r="BJ275" s="13" t="s">
        <v>21</v>
      </c>
      <c r="BK275" s="135">
        <f>ROUND(I275*H275,2)</f>
        <v>0</v>
      </c>
      <c r="BL275" s="13" t="s">
        <v>134</v>
      </c>
      <c r="BM275" s="134" t="s">
        <v>475</v>
      </c>
    </row>
    <row r="276" spans="2:65" s="1" customFormat="1" ht="19.2" x14ac:dyDescent="0.2">
      <c r="B276" s="29"/>
      <c r="D276" s="136" t="s">
        <v>136</v>
      </c>
      <c r="F276" s="137" t="s">
        <v>476</v>
      </c>
      <c r="I276" s="138"/>
      <c r="L276" s="29"/>
      <c r="M276" s="139"/>
      <c r="T276" s="50"/>
      <c r="AT276" s="13" t="s">
        <v>136</v>
      </c>
      <c r="AU276" s="13" t="s">
        <v>21</v>
      </c>
    </row>
    <row r="277" spans="2:65" s="1" customFormat="1" ht="16.5" customHeight="1" x14ac:dyDescent="0.2">
      <c r="B277" s="29"/>
      <c r="C277" s="123" t="s">
        <v>450</v>
      </c>
      <c r="D277" s="123" t="s">
        <v>129</v>
      </c>
      <c r="E277" s="124" t="s">
        <v>477</v>
      </c>
      <c r="F277" s="125" t="s">
        <v>478</v>
      </c>
      <c r="G277" s="126" t="s">
        <v>132</v>
      </c>
      <c r="H277" s="127">
        <v>1</v>
      </c>
      <c r="I277" s="128"/>
      <c r="J277" s="129">
        <f>ROUND(I277*H277,2)</f>
        <v>0</v>
      </c>
      <c r="K277" s="125" t="s">
        <v>133</v>
      </c>
      <c r="L277" s="29"/>
      <c r="M277" s="130" t="s">
        <v>33</v>
      </c>
      <c r="N277" s="131" t="s">
        <v>49</v>
      </c>
      <c r="P277" s="132">
        <f>O277*H277</f>
        <v>0</v>
      </c>
      <c r="Q277" s="132">
        <v>0</v>
      </c>
      <c r="R277" s="132">
        <f>Q277*H277</f>
        <v>0</v>
      </c>
      <c r="S277" s="132">
        <v>0</v>
      </c>
      <c r="T277" s="133">
        <f>S277*H277</f>
        <v>0</v>
      </c>
      <c r="AR277" s="134" t="s">
        <v>134</v>
      </c>
      <c r="AT277" s="134" t="s">
        <v>129</v>
      </c>
      <c r="AU277" s="134" t="s">
        <v>21</v>
      </c>
      <c r="AY277" s="13" t="s">
        <v>128</v>
      </c>
      <c r="BE277" s="135">
        <f>IF(N277="základní",J277,0)</f>
        <v>0</v>
      </c>
      <c r="BF277" s="135">
        <f>IF(N277="snížená",J277,0)</f>
        <v>0</v>
      </c>
      <c r="BG277" s="135">
        <f>IF(N277="zákl. přenesená",J277,0)</f>
        <v>0</v>
      </c>
      <c r="BH277" s="135">
        <f>IF(N277="sníž. přenesená",J277,0)</f>
        <v>0</v>
      </c>
      <c r="BI277" s="135">
        <f>IF(N277="nulová",J277,0)</f>
        <v>0</v>
      </c>
      <c r="BJ277" s="13" t="s">
        <v>21</v>
      </c>
      <c r="BK277" s="135">
        <f>ROUND(I277*H277,2)</f>
        <v>0</v>
      </c>
      <c r="BL277" s="13" t="s">
        <v>134</v>
      </c>
      <c r="BM277" s="134" t="s">
        <v>479</v>
      </c>
    </row>
    <row r="278" spans="2:65" s="1" customFormat="1" ht="38.4" x14ac:dyDescent="0.2">
      <c r="B278" s="29"/>
      <c r="D278" s="136" t="s">
        <v>136</v>
      </c>
      <c r="F278" s="137" t="s">
        <v>480</v>
      </c>
      <c r="I278" s="138"/>
      <c r="L278" s="29"/>
      <c r="M278" s="139"/>
      <c r="T278" s="50"/>
      <c r="AT278" s="13" t="s">
        <v>136</v>
      </c>
      <c r="AU278" s="13" t="s">
        <v>21</v>
      </c>
    </row>
    <row r="279" spans="2:65" s="1" customFormat="1" ht="16.5" customHeight="1" x14ac:dyDescent="0.2">
      <c r="B279" s="29"/>
      <c r="C279" s="123" t="s">
        <v>454</v>
      </c>
      <c r="D279" s="123" t="s">
        <v>129</v>
      </c>
      <c r="E279" s="124" t="s">
        <v>481</v>
      </c>
      <c r="F279" s="125" t="s">
        <v>482</v>
      </c>
      <c r="G279" s="126" t="s">
        <v>132</v>
      </c>
      <c r="H279" s="127">
        <v>1</v>
      </c>
      <c r="I279" s="128"/>
      <c r="J279" s="129">
        <f>ROUND(I279*H279,2)</f>
        <v>0</v>
      </c>
      <c r="K279" s="125" t="s">
        <v>133</v>
      </c>
      <c r="L279" s="29"/>
      <c r="M279" s="130" t="s">
        <v>33</v>
      </c>
      <c r="N279" s="131" t="s">
        <v>49</v>
      </c>
      <c r="P279" s="132">
        <f>O279*H279</f>
        <v>0</v>
      </c>
      <c r="Q279" s="132">
        <v>0</v>
      </c>
      <c r="R279" s="132">
        <f>Q279*H279</f>
        <v>0</v>
      </c>
      <c r="S279" s="132">
        <v>0</v>
      </c>
      <c r="T279" s="133">
        <f>S279*H279</f>
        <v>0</v>
      </c>
      <c r="AR279" s="134" t="s">
        <v>134</v>
      </c>
      <c r="AT279" s="134" t="s">
        <v>129</v>
      </c>
      <c r="AU279" s="134" t="s">
        <v>21</v>
      </c>
      <c r="AY279" s="13" t="s">
        <v>128</v>
      </c>
      <c r="BE279" s="135">
        <f>IF(N279="základní",J279,0)</f>
        <v>0</v>
      </c>
      <c r="BF279" s="135">
        <f>IF(N279="snížená",J279,0)</f>
        <v>0</v>
      </c>
      <c r="BG279" s="135">
        <f>IF(N279="zákl. přenesená",J279,0)</f>
        <v>0</v>
      </c>
      <c r="BH279" s="135">
        <f>IF(N279="sníž. přenesená",J279,0)</f>
        <v>0</v>
      </c>
      <c r="BI279" s="135">
        <f>IF(N279="nulová",J279,0)</f>
        <v>0</v>
      </c>
      <c r="BJ279" s="13" t="s">
        <v>21</v>
      </c>
      <c r="BK279" s="135">
        <f>ROUND(I279*H279,2)</f>
        <v>0</v>
      </c>
      <c r="BL279" s="13" t="s">
        <v>134</v>
      </c>
      <c r="BM279" s="134" t="s">
        <v>483</v>
      </c>
    </row>
    <row r="280" spans="2:65" s="1" customFormat="1" ht="19.2" x14ac:dyDescent="0.2">
      <c r="B280" s="29"/>
      <c r="D280" s="136" t="s">
        <v>136</v>
      </c>
      <c r="F280" s="137" t="s">
        <v>484</v>
      </c>
      <c r="I280" s="138"/>
      <c r="L280" s="29"/>
      <c r="M280" s="139"/>
      <c r="T280" s="50"/>
      <c r="AT280" s="13" t="s">
        <v>136</v>
      </c>
      <c r="AU280" s="13" t="s">
        <v>21</v>
      </c>
    </row>
    <row r="281" spans="2:65" s="1" customFormat="1" ht="16.5" customHeight="1" x14ac:dyDescent="0.2">
      <c r="B281" s="29"/>
      <c r="C281" s="123" t="s">
        <v>458</v>
      </c>
      <c r="D281" s="123" t="s">
        <v>129</v>
      </c>
      <c r="E281" s="124" t="s">
        <v>485</v>
      </c>
      <c r="F281" s="125" t="s">
        <v>486</v>
      </c>
      <c r="G281" s="126" t="s">
        <v>132</v>
      </c>
      <c r="H281" s="127">
        <v>1</v>
      </c>
      <c r="I281" s="128"/>
      <c r="J281" s="129">
        <f>ROUND(I281*H281,2)</f>
        <v>0</v>
      </c>
      <c r="K281" s="125" t="s">
        <v>133</v>
      </c>
      <c r="L281" s="29"/>
      <c r="M281" s="130" t="s">
        <v>33</v>
      </c>
      <c r="N281" s="131" t="s">
        <v>49</v>
      </c>
      <c r="P281" s="132">
        <f>O281*H281</f>
        <v>0</v>
      </c>
      <c r="Q281" s="132">
        <v>0</v>
      </c>
      <c r="R281" s="132">
        <f>Q281*H281</f>
        <v>0</v>
      </c>
      <c r="S281" s="132">
        <v>0</v>
      </c>
      <c r="T281" s="133">
        <f>S281*H281</f>
        <v>0</v>
      </c>
      <c r="AR281" s="134" t="s">
        <v>134</v>
      </c>
      <c r="AT281" s="134" t="s">
        <v>129</v>
      </c>
      <c r="AU281" s="134" t="s">
        <v>21</v>
      </c>
      <c r="AY281" s="13" t="s">
        <v>128</v>
      </c>
      <c r="BE281" s="135">
        <f>IF(N281="základní",J281,0)</f>
        <v>0</v>
      </c>
      <c r="BF281" s="135">
        <f>IF(N281="snížená",J281,0)</f>
        <v>0</v>
      </c>
      <c r="BG281" s="135">
        <f>IF(N281="zákl. přenesená",J281,0)</f>
        <v>0</v>
      </c>
      <c r="BH281" s="135">
        <f>IF(N281="sníž. přenesená",J281,0)</f>
        <v>0</v>
      </c>
      <c r="BI281" s="135">
        <f>IF(N281="nulová",J281,0)</f>
        <v>0</v>
      </c>
      <c r="BJ281" s="13" t="s">
        <v>21</v>
      </c>
      <c r="BK281" s="135">
        <f>ROUND(I281*H281,2)</f>
        <v>0</v>
      </c>
      <c r="BL281" s="13" t="s">
        <v>134</v>
      </c>
      <c r="BM281" s="134" t="s">
        <v>487</v>
      </c>
    </row>
    <row r="282" spans="2:65" s="1" customFormat="1" ht="19.2" x14ac:dyDescent="0.2">
      <c r="B282" s="29"/>
      <c r="D282" s="136" t="s">
        <v>136</v>
      </c>
      <c r="F282" s="137" t="s">
        <v>488</v>
      </c>
      <c r="I282" s="138"/>
      <c r="L282" s="29"/>
      <c r="M282" s="139"/>
      <c r="T282" s="50"/>
      <c r="AT282" s="13" t="s">
        <v>136</v>
      </c>
      <c r="AU282" s="13" t="s">
        <v>21</v>
      </c>
    </row>
    <row r="283" spans="2:65" s="1" customFormat="1" ht="16.5" customHeight="1" x14ac:dyDescent="0.2">
      <c r="B283" s="29"/>
      <c r="C283" s="123" t="s">
        <v>462</v>
      </c>
      <c r="D283" s="123" t="s">
        <v>129</v>
      </c>
      <c r="E283" s="124" t="s">
        <v>489</v>
      </c>
      <c r="F283" s="125" t="s">
        <v>490</v>
      </c>
      <c r="G283" s="126" t="s">
        <v>132</v>
      </c>
      <c r="H283" s="127">
        <v>2</v>
      </c>
      <c r="I283" s="128"/>
      <c r="J283" s="129">
        <f>ROUND(I283*H283,2)</f>
        <v>0</v>
      </c>
      <c r="K283" s="125" t="s">
        <v>133</v>
      </c>
      <c r="L283" s="29"/>
      <c r="M283" s="130" t="s">
        <v>33</v>
      </c>
      <c r="N283" s="131" t="s">
        <v>49</v>
      </c>
      <c r="P283" s="132">
        <f>O283*H283</f>
        <v>0</v>
      </c>
      <c r="Q283" s="132">
        <v>0</v>
      </c>
      <c r="R283" s="132">
        <f>Q283*H283</f>
        <v>0</v>
      </c>
      <c r="S283" s="132">
        <v>0</v>
      </c>
      <c r="T283" s="133">
        <f>S283*H283</f>
        <v>0</v>
      </c>
      <c r="AR283" s="134" t="s">
        <v>134</v>
      </c>
      <c r="AT283" s="134" t="s">
        <v>129</v>
      </c>
      <c r="AU283" s="134" t="s">
        <v>21</v>
      </c>
      <c r="AY283" s="13" t="s">
        <v>128</v>
      </c>
      <c r="BE283" s="135">
        <f>IF(N283="základní",J283,0)</f>
        <v>0</v>
      </c>
      <c r="BF283" s="135">
        <f>IF(N283="snížená",J283,0)</f>
        <v>0</v>
      </c>
      <c r="BG283" s="135">
        <f>IF(N283="zákl. přenesená",J283,0)</f>
        <v>0</v>
      </c>
      <c r="BH283" s="135">
        <f>IF(N283="sníž. přenesená",J283,0)</f>
        <v>0</v>
      </c>
      <c r="BI283" s="135">
        <f>IF(N283="nulová",J283,0)</f>
        <v>0</v>
      </c>
      <c r="BJ283" s="13" t="s">
        <v>21</v>
      </c>
      <c r="BK283" s="135">
        <f>ROUND(I283*H283,2)</f>
        <v>0</v>
      </c>
      <c r="BL283" s="13" t="s">
        <v>134</v>
      </c>
      <c r="BM283" s="134" t="s">
        <v>491</v>
      </c>
    </row>
    <row r="284" spans="2:65" s="1" customFormat="1" ht="19.2" x14ac:dyDescent="0.2">
      <c r="B284" s="29"/>
      <c r="D284" s="136" t="s">
        <v>136</v>
      </c>
      <c r="F284" s="137" t="s">
        <v>492</v>
      </c>
      <c r="I284" s="138"/>
      <c r="L284" s="29"/>
      <c r="M284" s="139"/>
      <c r="T284" s="50"/>
      <c r="AT284" s="13" t="s">
        <v>136</v>
      </c>
      <c r="AU284" s="13" t="s">
        <v>21</v>
      </c>
    </row>
    <row r="285" spans="2:65" s="1" customFormat="1" ht="16.5" customHeight="1" x14ac:dyDescent="0.2">
      <c r="B285" s="29"/>
      <c r="C285" s="123" t="s">
        <v>466</v>
      </c>
      <c r="D285" s="123" t="s">
        <v>129</v>
      </c>
      <c r="E285" s="124" t="s">
        <v>493</v>
      </c>
      <c r="F285" s="125" t="s">
        <v>494</v>
      </c>
      <c r="G285" s="126" t="s">
        <v>132</v>
      </c>
      <c r="H285" s="127">
        <v>1</v>
      </c>
      <c r="I285" s="128"/>
      <c r="J285" s="129">
        <f>ROUND(I285*H285,2)</f>
        <v>0</v>
      </c>
      <c r="K285" s="125" t="s">
        <v>133</v>
      </c>
      <c r="L285" s="29"/>
      <c r="M285" s="130" t="s">
        <v>33</v>
      </c>
      <c r="N285" s="131" t="s">
        <v>49</v>
      </c>
      <c r="P285" s="132">
        <f>O285*H285</f>
        <v>0</v>
      </c>
      <c r="Q285" s="132">
        <v>0</v>
      </c>
      <c r="R285" s="132">
        <f>Q285*H285</f>
        <v>0</v>
      </c>
      <c r="S285" s="132">
        <v>0</v>
      </c>
      <c r="T285" s="133">
        <f>S285*H285</f>
        <v>0</v>
      </c>
      <c r="AR285" s="134" t="s">
        <v>134</v>
      </c>
      <c r="AT285" s="134" t="s">
        <v>129</v>
      </c>
      <c r="AU285" s="134" t="s">
        <v>21</v>
      </c>
      <c r="AY285" s="13" t="s">
        <v>128</v>
      </c>
      <c r="BE285" s="135">
        <f>IF(N285="základní",J285,0)</f>
        <v>0</v>
      </c>
      <c r="BF285" s="135">
        <f>IF(N285="snížená",J285,0)</f>
        <v>0</v>
      </c>
      <c r="BG285" s="135">
        <f>IF(N285="zákl. přenesená",J285,0)</f>
        <v>0</v>
      </c>
      <c r="BH285" s="135">
        <f>IF(N285="sníž. přenesená",J285,0)</f>
        <v>0</v>
      </c>
      <c r="BI285" s="135">
        <f>IF(N285="nulová",J285,0)</f>
        <v>0</v>
      </c>
      <c r="BJ285" s="13" t="s">
        <v>21</v>
      </c>
      <c r="BK285" s="135">
        <f>ROUND(I285*H285,2)</f>
        <v>0</v>
      </c>
      <c r="BL285" s="13" t="s">
        <v>134</v>
      </c>
      <c r="BM285" s="134" t="s">
        <v>495</v>
      </c>
    </row>
    <row r="286" spans="2:65" s="1" customFormat="1" ht="19.2" x14ac:dyDescent="0.2">
      <c r="B286" s="29"/>
      <c r="D286" s="136" t="s">
        <v>136</v>
      </c>
      <c r="F286" s="137" t="s">
        <v>496</v>
      </c>
      <c r="I286" s="138"/>
      <c r="L286" s="29"/>
      <c r="M286" s="140"/>
      <c r="N286" s="141"/>
      <c r="O286" s="141"/>
      <c r="P286" s="141"/>
      <c r="Q286" s="141"/>
      <c r="R286" s="141"/>
      <c r="S286" s="141"/>
      <c r="T286" s="142"/>
      <c r="AT286" s="13" t="s">
        <v>136</v>
      </c>
      <c r="AU286" s="13" t="s">
        <v>21</v>
      </c>
    </row>
    <row r="287" spans="2:65" s="1" customFormat="1" ht="6.9" customHeight="1" x14ac:dyDescent="0.2">
      <c r="B287" s="38"/>
      <c r="C287" s="39"/>
      <c r="D287" s="39"/>
      <c r="E287" s="39"/>
      <c r="F287" s="39"/>
      <c r="G287" s="39"/>
      <c r="H287" s="39"/>
      <c r="I287" s="39"/>
      <c r="J287" s="39"/>
      <c r="K287" s="39"/>
      <c r="L287" s="29"/>
    </row>
  </sheetData>
  <sheetProtection algorithmName="SHA-512" hashValue="kv0yCRrnTAVwlPOc4af8jnuEVmCakq5g8bcxv8sQpnuFgulKMEuuUZIa97nALpq0rfpqnxKBhBMPeH8268qwug==" saltValue="FtBIo5Ph0waWLHxf7MqHuSfDm+EN282mJ6f410RD9mvwlXRRhTOt0UK21sdN6nB4o5xv0fpWup+vVyvj98YEgg==" spinCount="100000" sheet="1" objects="1" scenarios="1" formatColumns="0" formatRows="0" autoFilter="0"/>
  <autoFilter ref="C93:K286" xr:uid="{00000000-0009-0000-0000-000001000000}"/>
  <mergeCells count="12">
    <mergeCell ref="E86:H86"/>
    <mergeCell ref="L2:V2"/>
    <mergeCell ref="E50:H50"/>
    <mergeCell ref="E52:H52"/>
    <mergeCell ref="E54:H54"/>
    <mergeCell ref="E82:H82"/>
    <mergeCell ref="E84:H8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04"/>
  <sheetViews>
    <sheetView showGridLines="0" workbookViewId="0"/>
  </sheetViews>
  <sheetFormatPr defaultRowHeight="14.4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3" t="s">
        <v>94</v>
      </c>
    </row>
    <row r="3" spans="2:46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86</v>
      </c>
    </row>
    <row r="4" spans="2:46" ht="24.9" customHeight="1" x14ac:dyDescent="0.2">
      <c r="B4" s="16"/>
      <c r="D4" s="17" t="s">
        <v>95</v>
      </c>
      <c r="L4" s="16"/>
      <c r="M4" s="88" t="s">
        <v>10</v>
      </c>
      <c r="AT4" s="13" t="s">
        <v>4</v>
      </c>
    </row>
    <row r="5" spans="2:46" ht="6.9" customHeight="1" x14ac:dyDescent="0.2">
      <c r="B5" s="16"/>
      <c r="L5" s="16"/>
    </row>
    <row r="6" spans="2:46" ht="12" customHeight="1" x14ac:dyDescent="0.2">
      <c r="B6" s="16"/>
      <c r="D6" s="23" t="s">
        <v>16</v>
      </c>
      <c r="L6" s="16"/>
    </row>
    <row r="7" spans="2:46" ht="16.5" customHeight="1" x14ac:dyDescent="0.2">
      <c r="B7" s="16"/>
      <c r="E7" s="269" t="str">
        <f>'Rekapitulace stavby'!K6</f>
        <v>Rekonstrukce pobočky knihovny Petra Bezruče - Opava Kateřinky</v>
      </c>
      <c r="F7" s="270"/>
      <c r="G7" s="270"/>
      <c r="H7" s="270"/>
      <c r="L7" s="16"/>
    </row>
    <row r="8" spans="2:46" ht="12" customHeight="1" x14ac:dyDescent="0.2">
      <c r="B8" s="16"/>
      <c r="D8" s="23" t="s">
        <v>96</v>
      </c>
      <c r="L8" s="16"/>
    </row>
    <row r="9" spans="2:46" s="1" customFormat="1" ht="16.5" customHeight="1" x14ac:dyDescent="0.2">
      <c r="B9" s="29"/>
      <c r="E9" s="269" t="s">
        <v>97</v>
      </c>
      <c r="F9" s="271"/>
      <c r="G9" s="271"/>
      <c r="H9" s="271"/>
      <c r="L9" s="29"/>
    </row>
    <row r="10" spans="2:46" s="1" customFormat="1" ht="12" customHeight="1" x14ac:dyDescent="0.2">
      <c r="B10" s="29"/>
      <c r="D10" s="23" t="s">
        <v>98</v>
      </c>
      <c r="L10" s="29"/>
    </row>
    <row r="11" spans="2:46" s="1" customFormat="1" ht="16.5" customHeight="1" x14ac:dyDescent="0.2">
      <c r="B11" s="29"/>
      <c r="E11" s="247" t="s">
        <v>497</v>
      </c>
      <c r="F11" s="271"/>
      <c r="G11" s="271"/>
      <c r="H11" s="271"/>
      <c r="L11" s="29"/>
    </row>
    <row r="12" spans="2:46" s="1" customFormat="1" ht="10.199999999999999" x14ac:dyDescent="0.2">
      <c r="B12" s="29"/>
      <c r="L12" s="29"/>
    </row>
    <row r="13" spans="2:46" s="1" customFormat="1" ht="12" customHeight="1" x14ac:dyDescent="0.2">
      <c r="B13" s="29"/>
      <c r="D13" s="23" t="s">
        <v>18</v>
      </c>
      <c r="F13" s="21" t="s">
        <v>33</v>
      </c>
      <c r="I13" s="23" t="s">
        <v>20</v>
      </c>
      <c r="J13" s="21" t="s">
        <v>33</v>
      </c>
      <c r="L13" s="29"/>
    </row>
    <row r="14" spans="2:46" s="1" customFormat="1" ht="12" customHeight="1" x14ac:dyDescent="0.2">
      <c r="B14" s="29"/>
      <c r="D14" s="23" t="s">
        <v>22</v>
      </c>
      <c r="F14" s="21" t="s">
        <v>23</v>
      </c>
      <c r="I14" s="23" t="s">
        <v>24</v>
      </c>
      <c r="J14" s="46" t="str">
        <f>'Rekapitulace stavby'!AN8</f>
        <v>22. 5. 2025</v>
      </c>
      <c r="L14" s="29"/>
    </row>
    <row r="15" spans="2:46" s="1" customFormat="1" ht="10.8" customHeight="1" x14ac:dyDescent="0.2">
      <c r="B15" s="29"/>
      <c r="L15" s="29"/>
    </row>
    <row r="16" spans="2:46" s="1" customFormat="1" ht="12" customHeight="1" x14ac:dyDescent="0.2">
      <c r="B16" s="29"/>
      <c r="D16" s="23" t="s">
        <v>28</v>
      </c>
      <c r="I16" s="23" t="s">
        <v>29</v>
      </c>
      <c r="J16" s="21" t="s">
        <v>30</v>
      </c>
      <c r="L16" s="29"/>
    </row>
    <row r="17" spans="2:12" s="1" customFormat="1" ht="18" customHeight="1" x14ac:dyDescent="0.2">
      <c r="B17" s="29"/>
      <c r="E17" s="21" t="s">
        <v>31</v>
      </c>
      <c r="I17" s="23" t="s">
        <v>32</v>
      </c>
      <c r="J17" s="21" t="s">
        <v>33</v>
      </c>
      <c r="L17" s="29"/>
    </row>
    <row r="18" spans="2:12" s="1" customFormat="1" ht="6.9" customHeight="1" x14ac:dyDescent="0.2">
      <c r="B18" s="29"/>
      <c r="L18" s="29"/>
    </row>
    <row r="19" spans="2:12" s="1" customFormat="1" ht="12" customHeight="1" x14ac:dyDescent="0.2">
      <c r="B19" s="29"/>
      <c r="D19" s="23" t="s">
        <v>34</v>
      </c>
      <c r="I19" s="23" t="s">
        <v>29</v>
      </c>
      <c r="J19" s="24" t="str">
        <f>'Rekapitulace stavby'!AN13</f>
        <v>Vyplň údaj</v>
      </c>
      <c r="L19" s="29"/>
    </row>
    <row r="20" spans="2:12" s="1" customFormat="1" ht="18" customHeight="1" x14ac:dyDescent="0.2">
      <c r="B20" s="29"/>
      <c r="E20" s="272" t="str">
        <f>'Rekapitulace stavby'!E14</f>
        <v>Vyplň údaj</v>
      </c>
      <c r="F20" s="231"/>
      <c r="G20" s="231"/>
      <c r="H20" s="231"/>
      <c r="I20" s="23" t="s">
        <v>32</v>
      </c>
      <c r="J20" s="24" t="str">
        <f>'Rekapitulace stavby'!AN14</f>
        <v>Vyplň údaj</v>
      </c>
      <c r="L20" s="29"/>
    </row>
    <row r="21" spans="2:12" s="1" customFormat="1" ht="6.9" customHeight="1" x14ac:dyDescent="0.2">
      <c r="B21" s="29"/>
      <c r="L21" s="29"/>
    </row>
    <row r="22" spans="2:12" s="1" customFormat="1" ht="12" customHeight="1" x14ac:dyDescent="0.2">
      <c r="B22" s="29"/>
      <c r="D22" s="23" t="s">
        <v>36</v>
      </c>
      <c r="I22" s="23" t="s">
        <v>29</v>
      </c>
      <c r="J22" s="21" t="s">
        <v>37</v>
      </c>
      <c r="L22" s="29"/>
    </row>
    <row r="23" spans="2:12" s="1" customFormat="1" ht="18" customHeight="1" x14ac:dyDescent="0.2">
      <c r="B23" s="29"/>
      <c r="E23" s="21" t="s">
        <v>38</v>
      </c>
      <c r="I23" s="23" t="s">
        <v>32</v>
      </c>
      <c r="J23" s="21" t="s">
        <v>33</v>
      </c>
      <c r="L23" s="29"/>
    </row>
    <row r="24" spans="2:12" s="1" customFormat="1" ht="6.9" customHeight="1" x14ac:dyDescent="0.2">
      <c r="B24" s="29"/>
      <c r="L24" s="29"/>
    </row>
    <row r="25" spans="2:12" s="1" customFormat="1" ht="12" customHeight="1" x14ac:dyDescent="0.2">
      <c r="B25" s="29"/>
      <c r="D25" s="23" t="s">
        <v>40</v>
      </c>
      <c r="I25" s="23" t="s">
        <v>29</v>
      </c>
      <c r="J25" s="21" t="str">
        <f>IF('Rekapitulace stavby'!AN19="","",'Rekapitulace stavby'!AN19)</f>
        <v/>
      </c>
      <c r="L25" s="29"/>
    </row>
    <row r="26" spans="2:12" s="1" customFormat="1" ht="18" customHeight="1" x14ac:dyDescent="0.2">
      <c r="B26" s="29"/>
      <c r="E26" s="21" t="str">
        <f>IF('Rekapitulace stavby'!E20="","",'Rekapitulace stavby'!E20)</f>
        <v xml:space="preserve"> </v>
      </c>
      <c r="I26" s="23" t="s">
        <v>32</v>
      </c>
      <c r="J26" s="21" t="str">
        <f>IF('Rekapitulace stavby'!AN20="","",'Rekapitulace stavby'!AN20)</f>
        <v/>
      </c>
      <c r="L26" s="29"/>
    </row>
    <row r="27" spans="2:12" s="1" customFormat="1" ht="6.9" customHeight="1" x14ac:dyDescent="0.2">
      <c r="B27" s="29"/>
      <c r="L27" s="29"/>
    </row>
    <row r="28" spans="2:12" s="1" customFormat="1" ht="12" customHeight="1" x14ac:dyDescent="0.2">
      <c r="B28" s="29"/>
      <c r="D28" s="23" t="s">
        <v>42</v>
      </c>
      <c r="L28" s="29"/>
    </row>
    <row r="29" spans="2:12" s="7" customFormat="1" ht="16.5" customHeight="1" x14ac:dyDescent="0.2">
      <c r="B29" s="89"/>
      <c r="E29" s="236" t="s">
        <v>33</v>
      </c>
      <c r="F29" s="236"/>
      <c r="G29" s="236"/>
      <c r="H29" s="236"/>
      <c r="L29" s="89"/>
    </row>
    <row r="30" spans="2:12" s="1" customFormat="1" ht="6.9" customHeight="1" x14ac:dyDescent="0.2">
      <c r="B30" s="29"/>
      <c r="L30" s="29"/>
    </row>
    <row r="31" spans="2:12" s="1" customFormat="1" ht="6.9" customHeight="1" x14ac:dyDescent="0.2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25.35" customHeight="1" x14ac:dyDescent="0.2">
      <c r="B32" s="29"/>
      <c r="D32" s="90" t="s">
        <v>44</v>
      </c>
      <c r="J32" s="60">
        <f>ROUND(J85, 2)</f>
        <v>0</v>
      </c>
      <c r="L32" s="29"/>
    </row>
    <row r="33" spans="2:12" s="1" customFormat="1" ht="6.9" customHeight="1" x14ac:dyDescent="0.2">
      <c r="B33" s="29"/>
      <c r="D33" s="47"/>
      <c r="E33" s="47"/>
      <c r="F33" s="47"/>
      <c r="G33" s="47"/>
      <c r="H33" s="47"/>
      <c r="I33" s="47"/>
      <c r="J33" s="47"/>
      <c r="K33" s="47"/>
      <c r="L33" s="29"/>
    </row>
    <row r="34" spans="2:12" s="1" customFormat="1" ht="14.4" customHeight="1" x14ac:dyDescent="0.2">
      <c r="B34" s="29"/>
      <c r="F34" s="32" t="s">
        <v>46</v>
      </c>
      <c r="I34" s="32" t="s">
        <v>45</v>
      </c>
      <c r="J34" s="32" t="s">
        <v>47</v>
      </c>
      <c r="L34" s="29"/>
    </row>
    <row r="35" spans="2:12" s="1" customFormat="1" ht="14.4" customHeight="1" x14ac:dyDescent="0.2">
      <c r="B35" s="29"/>
      <c r="D35" s="49" t="s">
        <v>48</v>
      </c>
      <c r="E35" s="23" t="s">
        <v>49</v>
      </c>
      <c r="F35" s="81">
        <f>ROUND((SUM(BE85:BE103)),  2)</f>
        <v>0</v>
      </c>
      <c r="I35" s="91">
        <v>0.21</v>
      </c>
      <c r="J35" s="81">
        <f>ROUND(((SUM(BE85:BE103))*I35),  2)</f>
        <v>0</v>
      </c>
      <c r="L35" s="29"/>
    </row>
    <row r="36" spans="2:12" s="1" customFormat="1" ht="14.4" customHeight="1" x14ac:dyDescent="0.2">
      <c r="B36" s="29"/>
      <c r="E36" s="23" t="s">
        <v>50</v>
      </c>
      <c r="F36" s="81">
        <f>ROUND((SUM(BF85:BF103)),  2)</f>
        <v>0</v>
      </c>
      <c r="I36" s="91">
        <v>0.12</v>
      </c>
      <c r="J36" s="81">
        <f>ROUND(((SUM(BF85:BF103))*I36),  2)</f>
        <v>0</v>
      </c>
      <c r="L36" s="29"/>
    </row>
    <row r="37" spans="2:12" s="1" customFormat="1" ht="14.4" hidden="1" customHeight="1" x14ac:dyDescent="0.2">
      <c r="B37" s="29"/>
      <c r="E37" s="23" t="s">
        <v>51</v>
      </c>
      <c r="F37" s="81">
        <f>ROUND((SUM(BG85:BG103)),  2)</f>
        <v>0</v>
      </c>
      <c r="I37" s="91">
        <v>0.21</v>
      </c>
      <c r="J37" s="81">
        <f>0</f>
        <v>0</v>
      </c>
      <c r="L37" s="29"/>
    </row>
    <row r="38" spans="2:12" s="1" customFormat="1" ht="14.4" hidden="1" customHeight="1" x14ac:dyDescent="0.2">
      <c r="B38" s="29"/>
      <c r="E38" s="23" t="s">
        <v>52</v>
      </c>
      <c r="F38" s="81">
        <f>ROUND((SUM(BH85:BH103)),  2)</f>
        <v>0</v>
      </c>
      <c r="I38" s="91">
        <v>0.12</v>
      </c>
      <c r="J38" s="81">
        <f>0</f>
        <v>0</v>
      </c>
      <c r="L38" s="29"/>
    </row>
    <row r="39" spans="2:12" s="1" customFormat="1" ht="14.4" hidden="1" customHeight="1" x14ac:dyDescent="0.2">
      <c r="B39" s="29"/>
      <c r="E39" s="23" t="s">
        <v>53</v>
      </c>
      <c r="F39" s="81">
        <f>ROUND((SUM(BI85:BI103)),  2)</f>
        <v>0</v>
      </c>
      <c r="I39" s="91">
        <v>0</v>
      </c>
      <c r="J39" s="81">
        <f>0</f>
        <v>0</v>
      </c>
      <c r="L39" s="29"/>
    </row>
    <row r="40" spans="2:12" s="1" customFormat="1" ht="6.9" customHeight="1" x14ac:dyDescent="0.2">
      <c r="B40" s="29"/>
      <c r="L40" s="29"/>
    </row>
    <row r="41" spans="2:12" s="1" customFormat="1" ht="25.35" customHeight="1" x14ac:dyDescent="0.2">
      <c r="B41" s="29"/>
      <c r="C41" s="92"/>
      <c r="D41" s="93" t="s">
        <v>54</v>
      </c>
      <c r="E41" s="51"/>
      <c r="F41" s="51"/>
      <c r="G41" s="94" t="s">
        <v>55</v>
      </c>
      <c r="H41" s="95" t="s">
        <v>56</v>
      </c>
      <c r="I41" s="51"/>
      <c r="J41" s="96">
        <f>SUM(J32:J39)</f>
        <v>0</v>
      </c>
      <c r="K41" s="97"/>
      <c r="L41" s="29"/>
    </row>
    <row r="42" spans="2:12" s="1" customFormat="1" ht="14.4" customHeight="1" x14ac:dyDescent="0.2">
      <c r="B42" s="38"/>
      <c r="C42" s="39"/>
      <c r="D42" s="39"/>
      <c r="E42" s="39"/>
      <c r="F42" s="39"/>
      <c r="G42" s="39"/>
      <c r="H42" s="39"/>
      <c r="I42" s="39"/>
      <c r="J42" s="39"/>
      <c r="K42" s="39"/>
      <c r="L42" s="29"/>
    </row>
    <row r="46" spans="2:12" s="1" customFormat="1" ht="6.9" customHeight="1" x14ac:dyDescent="0.2"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29"/>
    </row>
    <row r="47" spans="2:12" s="1" customFormat="1" ht="24.9" customHeight="1" x14ac:dyDescent="0.2">
      <c r="B47" s="29"/>
      <c r="C47" s="17" t="s">
        <v>100</v>
      </c>
      <c r="L47" s="29"/>
    </row>
    <row r="48" spans="2:12" s="1" customFormat="1" ht="6.9" customHeight="1" x14ac:dyDescent="0.2">
      <c r="B48" s="29"/>
      <c r="L48" s="29"/>
    </row>
    <row r="49" spans="2:47" s="1" customFormat="1" ht="12" customHeight="1" x14ac:dyDescent="0.2">
      <c r="B49" s="29"/>
      <c r="C49" s="23" t="s">
        <v>16</v>
      </c>
      <c r="L49" s="29"/>
    </row>
    <row r="50" spans="2:47" s="1" customFormat="1" ht="16.5" customHeight="1" x14ac:dyDescent="0.2">
      <c r="B50" s="29"/>
      <c r="E50" s="269" t="str">
        <f>E7</f>
        <v>Rekonstrukce pobočky knihovny Petra Bezruče - Opava Kateřinky</v>
      </c>
      <c r="F50" s="270"/>
      <c r="G50" s="270"/>
      <c r="H50" s="270"/>
      <c r="L50" s="29"/>
    </row>
    <row r="51" spans="2:47" ht="12" customHeight="1" x14ac:dyDescent="0.2">
      <c r="B51" s="16"/>
      <c r="C51" s="23" t="s">
        <v>96</v>
      </c>
      <c r="L51" s="16"/>
    </row>
    <row r="52" spans="2:47" s="1" customFormat="1" ht="16.5" customHeight="1" x14ac:dyDescent="0.2">
      <c r="B52" s="29"/>
      <c r="E52" s="269" t="s">
        <v>97</v>
      </c>
      <c r="F52" s="271"/>
      <c r="G52" s="271"/>
      <c r="H52" s="271"/>
      <c r="L52" s="29"/>
    </row>
    <row r="53" spans="2:47" s="1" customFormat="1" ht="12" customHeight="1" x14ac:dyDescent="0.2">
      <c r="B53" s="29"/>
      <c r="C53" s="23" t="s">
        <v>98</v>
      </c>
      <c r="L53" s="29"/>
    </row>
    <row r="54" spans="2:47" s="1" customFormat="1" ht="16.5" customHeight="1" x14ac:dyDescent="0.2">
      <c r="B54" s="29"/>
      <c r="E54" s="247" t="str">
        <f>E11</f>
        <v xml:space="preserve">02.2 - Místnost č.108 zázemí pro zaměstnance </v>
      </c>
      <c r="F54" s="271"/>
      <c r="G54" s="271"/>
      <c r="H54" s="271"/>
      <c r="L54" s="29"/>
    </row>
    <row r="55" spans="2:47" s="1" customFormat="1" ht="6.9" customHeight="1" x14ac:dyDescent="0.2">
      <c r="B55" s="29"/>
      <c r="L55" s="29"/>
    </row>
    <row r="56" spans="2:47" s="1" customFormat="1" ht="12" customHeight="1" x14ac:dyDescent="0.2">
      <c r="B56" s="29"/>
      <c r="C56" s="23" t="s">
        <v>22</v>
      </c>
      <c r="F56" s="21" t="str">
        <f>F14</f>
        <v>Šrámkova 4, Opava Kateřinky</v>
      </c>
      <c r="I56" s="23" t="s">
        <v>24</v>
      </c>
      <c r="J56" s="46" t="str">
        <f>IF(J14="","",J14)</f>
        <v>22. 5. 2025</v>
      </c>
      <c r="L56" s="29"/>
    </row>
    <row r="57" spans="2:47" s="1" customFormat="1" ht="6.9" customHeight="1" x14ac:dyDescent="0.2">
      <c r="B57" s="29"/>
      <c r="L57" s="29"/>
    </row>
    <row r="58" spans="2:47" s="1" customFormat="1" ht="15.15" customHeight="1" x14ac:dyDescent="0.2">
      <c r="B58" s="29"/>
      <c r="C58" s="23" t="s">
        <v>28</v>
      </c>
      <c r="F58" s="21" t="str">
        <f>E17</f>
        <v>Statutární město Opava</v>
      </c>
      <c r="I58" s="23" t="s">
        <v>36</v>
      </c>
      <c r="J58" s="27" t="str">
        <f>E23</f>
        <v>Matěj Bálek</v>
      </c>
      <c r="L58" s="29"/>
    </row>
    <row r="59" spans="2:47" s="1" customFormat="1" ht="15.15" customHeight="1" x14ac:dyDescent="0.2">
      <c r="B59" s="29"/>
      <c r="C59" s="23" t="s">
        <v>34</v>
      </c>
      <c r="F59" s="21" t="str">
        <f>IF(E20="","",E20)</f>
        <v>Vyplň údaj</v>
      </c>
      <c r="I59" s="23" t="s">
        <v>40</v>
      </c>
      <c r="J59" s="27" t="str">
        <f>E26</f>
        <v xml:space="preserve"> </v>
      </c>
      <c r="L59" s="29"/>
    </row>
    <row r="60" spans="2:47" s="1" customFormat="1" ht="10.35" customHeight="1" x14ac:dyDescent="0.2">
      <c r="B60" s="29"/>
      <c r="L60" s="29"/>
    </row>
    <row r="61" spans="2:47" s="1" customFormat="1" ht="29.25" customHeight="1" x14ac:dyDescent="0.2">
      <c r="B61" s="29"/>
      <c r="C61" s="98" t="s">
        <v>101</v>
      </c>
      <c r="D61" s="92"/>
      <c r="E61" s="92"/>
      <c r="F61" s="92"/>
      <c r="G61" s="92"/>
      <c r="H61" s="92"/>
      <c r="I61" s="92"/>
      <c r="J61" s="99" t="s">
        <v>102</v>
      </c>
      <c r="K61" s="92"/>
      <c r="L61" s="29"/>
    </row>
    <row r="62" spans="2:47" s="1" customFormat="1" ht="10.35" customHeight="1" x14ac:dyDescent="0.2">
      <c r="B62" s="29"/>
      <c r="L62" s="29"/>
    </row>
    <row r="63" spans="2:47" s="1" customFormat="1" ht="22.8" customHeight="1" x14ac:dyDescent="0.2">
      <c r="B63" s="29"/>
      <c r="C63" s="100" t="s">
        <v>76</v>
      </c>
      <c r="J63" s="60">
        <f>J85</f>
        <v>0</v>
      </c>
      <c r="L63" s="29"/>
      <c r="AU63" s="13" t="s">
        <v>103</v>
      </c>
    </row>
    <row r="64" spans="2:47" s="1" customFormat="1" ht="21.75" customHeight="1" x14ac:dyDescent="0.2">
      <c r="B64" s="29"/>
      <c r="L64" s="29"/>
    </row>
    <row r="65" spans="2:12" s="1" customFormat="1" ht="6.9" customHeight="1" x14ac:dyDescent="0.2">
      <c r="B65" s="38"/>
      <c r="C65" s="39"/>
      <c r="D65" s="39"/>
      <c r="E65" s="39"/>
      <c r="F65" s="39"/>
      <c r="G65" s="39"/>
      <c r="H65" s="39"/>
      <c r="I65" s="39"/>
      <c r="J65" s="39"/>
      <c r="K65" s="39"/>
      <c r="L65" s="29"/>
    </row>
    <row r="69" spans="2:12" s="1" customFormat="1" ht="6.9" customHeight="1" x14ac:dyDescent="0.2"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29"/>
    </row>
    <row r="70" spans="2:12" s="1" customFormat="1" ht="24.9" customHeight="1" x14ac:dyDescent="0.2">
      <c r="B70" s="29"/>
      <c r="C70" s="17" t="s">
        <v>113</v>
      </c>
      <c r="L70" s="29"/>
    </row>
    <row r="71" spans="2:12" s="1" customFormat="1" ht="6.9" customHeight="1" x14ac:dyDescent="0.2">
      <c r="B71" s="29"/>
      <c r="L71" s="29"/>
    </row>
    <row r="72" spans="2:12" s="1" customFormat="1" ht="12" customHeight="1" x14ac:dyDescent="0.2">
      <c r="B72" s="29"/>
      <c r="C72" s="23" t="s">
        <v>16</v>
      </c>
      <c r="L72" s="29"/>
    </row>
    <row r="73" spans="2:12" s="1" customFormat="1" ht="16.5" customHeight="1" x14ac:dyDescent="0.2">
      <c r="B73" s="29"/>
      <c r="E73" s="269" t="str">
        <f>E7</f>
        <v>Rekonstrukce pobočky knihovny Petra Bezruče - Opava Kateřinky</v>
      </c>
      <c r="F73" s="270"/>
      <c r="G73" s="270"/>
      <c r="H73" s="270"/>
      <c r="L73" s="29"/>
    </row>
    <row r="74" spans="2:12" ht="12" customHeight="1" x14ac:dyDescent="0.2">
      <c r="B74" s="16"/>
      <c r="C74" s="23" t="s">
        <v>96</v>
      </c>
      <c r="L74" s="16"/>
    </row>
    <row r="75" spans="2:12" s="1" customFormat="1" ht="16.5" customHeight="1" x14ac:dyDescent="0.2">
      <c r="B75" s="29"/>
      <c r="E75" s="269" t="s">
        <v>97</v>
      </c>
      <c r="F75" s="271"/>
      <c r="G75" s="271"/>
      <c r="H75" s="271"/>
      <c r="L75" s="29"/>
    </row>
    <row r="76" spans="2:12" s="1" customFormat="1" ht="12" customHeight="1" x14ac:dyDescent="0.2">
      <c r="B76" s="29"/>
      <c r="C76" s="23" t="s">
        <v>98</v>
      </c>
      <c r="L76" s="29"/>
    </row>
    <row r="77" spans="2:12" s="1" customFormat="1" ht="16.5" customHeight="1" x14ac:dyDescent="0.2">
      <c r="B77" s="29"/>
      <c r="E77" s="247" t="str">
        <f>E11</f>
        <v xml:space="preserve">02.2 - Místnost č.108 zázemí pro zaměstnance </v>
      </c>
      <c r="F77" s="271"/>
      <c r="G77" s="271"/>
      <c r="H77" s="271"/>
      <c r="L77" s="29"/>
    </row>
    <row r="78" spans="2:12" s="1" customFormat="1" ht="6.9" customHeight="1" x14ac:dyDescent="0.2">
      <c r="B78" s="29"/>
      <c r="L78" s="29"/>
    </row>
    <row r="79" spans="2:12" s="1" customFormat="1" ht="12" customHeight="1" x14ac:dyDescent="0.2">
      <c r="B79" s="29"/>
      <c r="C79" s="23" t="s">
        <v>22</v>
      </c>
      <c r="F79" s="21" t="str">
        <f>F14</f>
        <v>Šrámkova 4, Opava Kateřinky</v>
      </c>
      <c r="I79" s="23" t="s">
        <v>24</v>
      </c>
      <c r="J79" s="46" t="str">
        <f>IF(J14="","",J14)</f>
        <v>22. 5. 2025</v>
      </c>
      <c r="L79" s="29"/>
    </row>
    <row r="80" spans="2:12" s="1" customFormat="1" ht="6.9" customHeight="1" x14ac:dyDescent="0.2">
      <c r="B80" s="29"/>
      <c r="L80" s="29"/>
    </row>
    <row r="81" spans="2:65" s="1" customFormat="1" ht="15.15" customHeight="1" x14ac:dyDescent="0.2">
      <c r="B81" s="29"/>
      <c r="C81" s="23" t="s">
        <v>28</v>
      </c>
      <c r="F81" s="21" t="str">
        <f>E17</f>
        <v>Statutární město Opava</v>
      </c>
      <c r="I81" s="23" t="s">
        <v>36</v>
      </c>
      <c r="J81" s="27" t="str">
        <f>E23</f>
        <v>Matěj Bálek</v>
      </c>
      <c r="L81" s="29"/>
    </row>
    <row r="82" spans="2:65" s="1" customFormat="1" ht="15.15" customHeight="1" x14ac:dyDescent="0.2">
      <c r="B82" s="29"/>
      <c r="C82" s="23" t="s">
        <v>34</v>
      </c>
      <c r="F82" s="21" t="str">
        <f>IF(E20="","",E20)</f>
        <v>Vyplň údaj</v>
      </c>
      <c r="I82" s="23" t="s">
        <v>40</v>
      </c>
      <c r="J82" s="27" t="str">
        <f>E26</f>
        <v xml:space="preserve"> </v>
      </c>
      <c r="L82" s="29"/>
    </row>
    <row r="83" spans="2:65" s="1" customFormat="1" ht="10.35" customHeight="1" x14ac:dyDescent="0.2">
      <c r="B83" s="29"/>
      <c r="L83" s="29"/>
    </row>
    <row r="84" spans="2:65" s="9" customFormat="1" ht="29.25" customHeight="1" x14ac:dyDescent="0.2">
      <c r="B84" s="105"/>
      <c r="C84" s="106" t="s">
        <v>114</v>
      </c>
      <c r="D84" s="107" t="s">
        <v>63</v>
      </c>
      <c r="E84" s="107" t="s">
        <v>59</v>
      </c>
      <c r="F84" s="107" t="s">
        <v>60</v>
      </c>
      <c r="G84" s="107" t="s">
        <v>115</v>
      </c>
      <c r="H84" s="107" t="s">
        <v>116</v>
      </c>
      <c r="I84" s="107" t="s">
        <v>117</v>
      </c>
      <c r="J84" s="107" t="s">
        <v>102</v>
      </c>
      <c r="K84" s="108" t="s">
        <v>118</v>
      </c>
      <c r="L84" s="105"/>
      <c r="M84" s="53" t="s">
        <v>33</v>
      </c>
      <c r="N84" s="54" t="s">
        <v>48</v>
      </c>
      <c r="O84" s="54" t="s">
        <v>119</v>
      </c>
      <c r="P84" s="54" t="s">
        <v>120</v>
      </c>
      <c r="Q84" s="54" t="s">
        <v>121</v>
      </c>
      <c r="R84" s="54" t="s">
        <v>122</v>
      </c>
      <c r="S84" s="54" t="s">
        <v>123</v>
      </c>
      <c r="T84" s="55" t="s">
        <v>124</v>
      </c>
    </row>
    <row r="85" spans="2:65" s="1" customFormat="1" ht="22.8" customHeight="1" x14ac:dyDescent="0.3">
      <c r="B85" s="29"/>
      <c r="C85" s="58" t="s">
        <v>125</v>
      </c>
      <c r="J85" s="109">
        <f>BK85</f>
        <v>0</v>
      </c>
      <c r="L85" s="29"/>
      <c r="M85" s="56"/>
      <c r="N85" s="47"/>
      <c r="O85" s="47"/>
      <c r="P85" s="110">
        <f>SUM(P86:P103)</f>
        <v>0</v>
      </c>
      <c r="Q85" s="47"/>
      <c r="R85" s="110">
        <f>SUM(R86:R103)</f>
        <v>0</v>
      </c>
      <c r="S85" s="47"/>
      <c r="T85" s="111">
        <f>SUM(T86:T103)</f>
        <v>0</v>
      </c>
      <c r="AT85" s="13" t="s">
        <v>77</v>
      </c>
      <c r="AU85" s="13" t="s">
        <v>103</v>
      </c>
      <c r="BK85" s="112">
        <f>SUM(BK86:BK103)</f>
        <v>0</v>
      </c>
    </row>
    <row r="86" spans="2:65" s="1" customFormat="1" ht="16.5" customHeight="1" x14ac:dyDescent="0.2">
      <c r="B86" s="29"/>
      <c r="C86" s="123" t="s">
        <v>21</v>
      </c>
      <c r="D86" s="123" t="s">
        <v>129</v>
      </c>
      <c r="E86" s="124" t="s">
        <v>134</v>
      </c>
      <c r="F86" s="125" t="s">
        <v>498</v>
      </c>
      <c r="G86" s="126" t="s">
        <v>132</v>
      </c>
      <c r="H86" s="127">
        <v>1</v>
      </c>
      <c r="I86" s="128"/>
      <c r="J86" s="129">
        <f>ROUND(I86*H86,2)</f>
        <v>0</v>
      </c>
      <c r="K86" s="125" t="s">
        <v>133</v>
      </c>
      <c r="L86" s="29"/>
      <c r="M86" s="130" t="s">
        <v>33</v>
      </c>
      <c r="N86" s="131" t="s">
        <v>49</v>
      </c>
      <c r="P86" s="132">
        <f>O86*H86</f>
        <v>0</v>
      </c>
      <c r="Q86" s="132">
        <v>0</v>
      </c>
      <c r="R86" s="132">
        <f>Q86*H86</f>
        <v>0</v>
      </c>
      <c r="S86" s="132">
        <v>0</v>
      </c>
      <c r="T86" s="133">
        <f>S86*H86</f>
        <v>0</v>
      </c>
      <c r="AR86" s="134" t="s">
        <v>134</v>
      </c>
      <c r="AT86" s="134" t="s">
        <v>129</v>
      </c>
      <c r="AU86" s="134" t="s">
        <v>78</v>
      </c>
      <c r="AY86" s="13" t="s">
        <v>128</v>
      </c>
      <c r="BE86" s="135">
        <f>IF(N86="základní",J86,0)</f>
        <v>0</v>
      </c>
      <c r="BF86" s="135">
        <f>IF(N86="snížená",J86,0)</f>
        <v>0</v>
      </c>
      <c r="BG86" s="135">
        <f>IF(N86="zákl. přenesená",J86,0)</f>
        <v>0</v>
      </c>
      <c r="BH86" s="135">
        <f>IF(N86="sníž. přenesená",J86,0)</f>
        <v>0</v>
      </c>
      <c r="BI86" s="135">
        <f>IF(N86="nulová",J86,0)</f>
        <v>0</v>
      </c>
      <c r="BJ86" s="13" t="s">
        <v>21</v>
      </c>
      <c r="BK86" s="135">
        <f>ROUND(I86*H86,2)</f>
        <v>0</v>
      </c>
      <c r="BL86" s="13" t="s">
        <v>134</v>
      </c>
      <c r="BM86" s="134" t="s">
        <v>499</v>
      </c>
    </row>
    <row r="87" spans="2:65" s="1" customFormat="1" ht="19.2" x14ac:dyDescent="0.2">
      <c r="B87" s="29"/>
      <c r="D87" s="136" t="s">
        <v>136</v>
      </c>
      <c r="F87" s="137" t="s">
        <v>500</v>
      </c>
      <c r="I87" s="138"/>
      <c r="L87" s="29"/>
      <c r="M87" s="139"/>
      <c r="T87" s="50"/>
      <c r="AT87" s="13" t="s">
        <v>136</v>
      </c>
      <c r="AU87" s="13" t="s">
        <v>78</v>
      </c>
    </row>
    <row r="88" spans="2:65" s="1" customFormat="1" ht="16.5" customHeight="1" x14ac:dyDescent="0.2">
      <c r="B88" s="29"/>
      <c r="C88" s="123" t="s">
        <v>86</v>
      </c>
      <c r="D88" s="123" t="s">
        <v>129</v>
      </c>
      <c r="E88" s="124" t="s">
        <v>151</v>
      </c>
      <c r="F88" s="125" t="s">
        <v>501</v>
      </c>
      <c r="G88" s="126" t="s">
        <v>132</v>
      </c>
      <c r="H88" s="127">
        <v>1</v>
      </c>
      <c r="I88" s="128"/>
      <c r="J88" s="129">
        <f>ROUND(I88*H88,2)</f>
        <v>0</v>
      </c>
      <c r="K88" s="125" t="s">
        <v>133</v>
      </c>
      <c r="L88" s="29"/>
      <c r="M88" s="130" t="s">
        <v>33</v>
      </c>
      <c r="N88" s="131" t="s">
        <v>49</v>
      </c>
      <c r="P88" s="132">
        <f>O88*H88</f>
        <v>0</v>
      </c>
      <c r="Q88" s="132">
        <v>0</v>
      </c>
      <c r="R88" s="132">
        <f>Q88*H88</f>
        <v>0</v>
      </c>
      <c r="S88" s="132">
        <v>0</v>
      </c>
      <c r="T88" s="133">
        <f>S88*H88</f>
        <v>0</v>
      </c>
      <c r="AR88" s="134" t="s">
        <v>134</v>
      </c>
      <c r="AT88" s="134" t="s">
        <v>129</v>
      </c>
      <c r="AU88" s="134" t="s">
        <v>78</v>
      </c>
      <c r="AY88" s="13" t="s">
        <v>128</v>
      </c>
      <c r="BE88" s="135">
        <f>IF(N88="základní",J88,0)</f>
        <v>0</v>
      </c>
      <c r="BF88" s="135">
        <f>IF(N88="snížená",J88,0)</f>
        <v>0</v>
      </c>
      <c r="BG88" s="135">
        <f>IF(N88="zákl. přenesená",J88,0)</f>
        <v>0</v>
      </c>
      <c r="BH88" s="135">
        <f>IF(N88="sníž. přenesená",J88,0)</f>
        <v>0</v>
      </c>
      <c r="BI88" s="135">
        <f>IF(N88="nulová",J88,0)</f>
        <v>0</v>
      </c>
      <c r="BJ88" s="13" t="s">
        <v>21</v>
      </c>
      <c r="BK88" s="135">
        <f>ROUND(I88*H88,2)</f>
        <v>0</v>
      </c>
      <c r="BL88" s="13" t="s">
        <v>134</v>
      </c>
      <c r="BM88" s="134" t="s">
        <v>502</v>
      </c>
    </row>
    <row r="89" spans="2:65" s="1" customFormat="1" ht="19.2" x14ac:dyDescent="0.2">
      <c r="B89" s="29"/>
      <c r="D89" s="136" t="s">
        <v>136</v>
      </c>
      <c r="F89" s="137" t="s">
        <v>503</v>
      </c>
      <c r="I89" s="138"/>
      <c r="L89" s="29"/>
      <c r="M89" s="139"/>
      <c r="T89" s="50"/>
      <c r="AT89" s="13" t="s">
        <v>136</v>
      </c>
      <c r="AU89" s="13" t="s">
        <v>78</v>
      </c>
    </row>
    <row r="90" spans="2:65" s="1" customFormat="1" ht="16.5" customHeight="1" x14ac:dyDescent="0.2">
      <c r="B90" s="29"/>
      <c r="C90" s="123" t="s">
        <v>142</v>
      </c>
      <c r="D90" s="123" t="s">
        <v>129</v>
      </c>
      <c r="E90" s="124" t="s">
        <v>156</v>
      </c>
      <c r="F90" s="125" t="s">
        <v>504</v>
      </c>
      <c r="G90" s="126" t="s">
        <v>132</v>
      </c>
      <c r="H90" s="127">
        <v>1</v>
      </c>
      <c r="I90" s="128"/>
      <c r="J90" s="129">
        <f>ROUND(I90*H90,2)</f>
        <v>0</v>
      </c>
      <c r="K90" s="125" t="s">
        <v>133</v>
      </c>
      <c r="L90" s="29"/>
      <c r="M90" s="130" t="s">
        <v>33</v>
      </c>
      <c r="N90" s="131" t="s">
        <v>49</v>
      </c>
      <c r="P90" s="132">
        <f>O90*H90</f>
        <v>0</v>
      </c>
      <c r="Q90" s="132">
        <v>0</v>
      </c>
      <c r="R90" s="132">
        <f>Q90*H90</f>
        <v>0</v>
      </c>
      <c r="S90" s="132">
        <v>0</v>
      </c>
      <c r="T90" s="133">
        <f>S90*H90</f>
        <v>0</v>
      </c>
      <c r="AR90" s="134" t="s">
        <v>134</v>
      </c>
      <c r="AT90" s="134" t="s">
        <v>129</v>
      </c>
      <c r="AU90" s="134" t="s">
        <v>78</v>
      </c>
      <c r="AY90" s="13" t="s">
        <v>128</v>
      </c>
      <c r="BE90" s="135">
        <f>IF(N90="základní",J90,0)</f>
        <v>0</v>
      </c>
      <c r="BF90" s="135">
        <f>IF(N90="snížená",J90,0)</f>
        <v>0</v>
      </c>
      <c r="BG90" s="135">
        <f>IF(N90="zákl. přenesená",J90,0)</f>
        <v>0</v>
      </c>
      <c r="BH90" s="135">
        <f>IF(N90="sníž. přenesená",J90,0)</f>
        <v>0</v>
      </c>
      <c r="BI90" s="135">
        <f>IF(N90="nulová",J90,0)</f>
        <v>0</v>
      </c>
      <c r="BJ90" s="13" t="s">
        <v>21</v>
      </c>
      <c r="BK90" s="135">
        <f>ROUND(I90*H90,2)</f>
        <v>0</v>
      </c>
      <c r="BL90" s="13" t="s">
        <v>134</v>
      </c>
      <c r="BM90" s="134" t="s">
        <v>505</v>
      </c>
    </row>
    <row r="91" spans="2:65" s="1" customFormat="1" ht="19.2" x14ac:dyDescent="0.2">
      <c r="B91" s="29"/>
      <c r="D91" s="136" t="s">
        <v>136</v>
      </c>
      <c r="F91" s="137" t="s">
        <v>506</v>
      </c>
      <c r="I91" s="138"/>
      <c r="L91" s="29"/>
      <c r="M91" s="139"/>
      <c r="T91" s="50"/>
      <c r="AT91" s="13" t="s">
        <v>136</v>
      </c>
      <c r="AU91" s="13" t="s">
        <v>78</v>
      </c>
    </row>
    <row r="92" spans="2:65" s="1" customFormat="1" ht="16.5" customHeight="1" x14ac:dyDescent="0.2">
      <c r="B92" s="29"/>
      <c r="C92" s="123" t="s">
        <v>134</v>
      </c>
      <c r="D92" s="123" t="s">
        <v>129</v>
      </c>
      <c r="E92" s="124" t="s">
        <v>160</v>
      </c>
      <c r="F92" s="125" t="s">
        <v>507</v>
      </c>
      <c r="G92" s="126" t="s">
        <v>132</v>
      </c>
      <c r="H92" s="127">
        <v>1</v>
      </c>
      <c r="I92" s="128"/>
      <c r="J92" s="129">
        <f>ROUND(I92*H92,2)</f>
        <v>0</v>
      </c>
      <c r="K92" s="125" t="s">
        <v>133</v>
      </c>
      <c r="L92" s="29"/>
      <c r="M92" s="130" t="s">
        <v>33</v>
      </c>
      <c r="N92" s="131" t="s">
        <v>49</v>
      </c>
      <c r="P92" s="132">
        <f>O92*H92</f>
        <v>0</v>
      </c>
      <c r="Q92" s="132">
        <v>0</v>
      </c>
      <c r="R92" s="132">
        <f>Q92*H92</f>
        <v>0</v>
      </c>
      <c r="S92" s="132">
        <v>0</v>
      </c>
      <c r="T92" s="133">
        <f>S92*H92</f>
        <v>0</v>
      </c>
      <c r="AR92" s="134" t="s">
        <v>134</v>
      </c>
      <c r="AT92" s="134" t="s">
        <v>129</v>
      </c>
      <c r="AU92" s="134" t="s">
        <v>78</v>
      </c>
      <c r="AY92" s="13" t="s">
        <v>128</v>
      </c>
      <c r="BE92" s="135">
        <f>IF(N92="základní",J92,0)</f>
        <v>0</v>
      </c>
      <c r="BF92" s="135">
        <f>IF(N92="snížená",J92,0)</f>
        <v>0</v>
      </c>
      <c r="BG92" s="135">
        <f>IF(N92="zákl. přenesená",J92,0)</f>
        <v>0</v>
      </c>
      <c r="BH92" s="135">
        <f>IF(N92="sníž. přenesená",J92,0)</f>
        <v>0</v>
      </c>
      <c r="BI92" s="135">
        <f>IF(N92="nulová",J92,0)</f>
        <v>0</v>
      </c>
      <c r="BJ92" s="13" t="s">
        <v>21</v>
      </c>
      <c r="BK92" s="135">
        <f>ROUND(I92*H92,2)</f>
        <v>0</v>
      </c>
      <c r="BL92" s="13" t="s">
        <v>134</v>
      </c>
      <c r="BM92" s="134" t="s">
        <v>508</v>
      </c>
    </row>
    <row r="93" spans="2:65" s="1" customFormat="1" ht="38.4" x14ac:dyDescent="0.2">
      <c r="B93" s="29"/>
      <c r="D93" s="136" t="s">
        <v>136</v>
      </c>
      <c r="F93" s="137" t="s">
        <v>509</v>
      </c>
      <c r="I93" s="138"/>
      <c r="L93" s="29"/>
      <c r="M93" s="139"/>
      <c r="T93" s="50"/>
      <c r="AT93" s="13" t="s">
        <v>136</v>
      </c>
      <c r="AU93" s="13" t="s">
        <v>78</v>
      </c>
    </row>
    <row r="94" spans="2:65" s="1" customFormat="1" ht="16.5" customHeight="1" x14ac:dyDescent="0.2">
      <c r="B94" s="29"/>
      <c r="C94" s="123" t="s">
        <v>151</v>
      </c>
      <c r="D94" s="123" t="s">
        <v>129</v>
      </c>
      <c r="E94" s="124" t="s">
        <v>165</v>
      </c>
      <c r="F94" s="125" t="s">
        <v>510</v>
      </c>
      <c r="G94" s="126" t="s">
        <v>132</v>
      </c>
      <c r="H94" s="127">
        <v>1</v>
      </c>
      <c r="I94" s="128"/>
      <c r="J94" s="129">
        <f>ROUND(I94*H94,2)</f>
        <v>0</v>
      </c>
      <c r="K94" s="125" t="s">
        <v>133</v>
      </c>
      <c r="L94" s="29"/>
      <c r="M94" s="130" t="s">
        <v>33</v>
      </c>
      <c r="N94" s="131" t="s">
        <v>49</v>
      </c>
      <c r="P94" s="132">
        <f>O94*H94</f>
        <v>0</v>
      </c>
      <c r="Q94" s="132">
        <v>0</v>
      </c>
      <c r="R94" s="132">
        <f>Q94*H94</f>
        <v>0</v>
      </c>
      <c r="S94" s="132">
        <v>0</v>
      </c>
      <c r="T94" s="133">
        <f>S94*H94</f>
        <v>0</v>
      </c>
      <c r="AR94" s="134" t="s">
        <v>134</v>
      </c>
      <c r="AT94" s="134" t="s">
        <v>129</v>
      </c>
      <c r="AU94" s="134" t="s">
        <v>78</v>
      </c>
      <c r="AY94" s="13" t="s">
        <v>128</v>
      </c>
      <c r="BE94" s="135">
        <f>IF(N94="základní",J94,0)</f>
        <v>0</v>
      </c>
      <c r="BF94" s="135">
        <f>IF(N94="snížená",J94,0)</f>
        <v>0</v>
      </c>
      <c r="BG94" s="135">
        <f>IF(N94="zákl. přenesená",J94,0)</f>
        <v>0</v>
      </c>
      <c r="BH94" s="135">
        <f>IF(N94="sníž. přenesená",J94,0)</f>
        <v>0</v>
      </c>
      <c r="BI94" s="135">
        <f>IF(N94="nulová",J94,0)</f>
        <v>0</v>
      </c>
      <c r="BJ94" s="13" t="s">
        <v>21</v>
      </c>
      <c r="BK94" s="135">
        <f>ROUND(I94*H94,2)</f>
        <v>0</v>
      </c>
      <c r="BL94" s="13" t="s">
        <v>134</v>
      </c>
      <c r="BM94" s="134" t="s">
        <v>511</v>
      </c>
    </row>
    <row r="95" spans="2:65" s="1" customFormat="1" ht="28.8" x14ac:dyDescent="0.2">
      <c r="B95" s="29"/>
      <c r="D95" s="136" t="s">
        <v>136</v>
      </c>
      <c r="F95" s="137" t="s">
        <v>512</v>
      </c>
      <c r="I95" s="138"/>
      <c r="L95" s="29"/>
      <c r="M95" s="139"/>
      <c r="T95" s="50"/>
      <c r="AT95" s="13" t="s">
        <v>136</v>
      </c>
      <c r="AU95" s="13" t="s">
        <v>78</v>
      </c>
    </row>
    <row r="96" spans="2:65" s="1" customFormat="1" ht="16.5" customHeight="1" x14ac:dyDescent="0.2">
      <c r="B96" s="29"/>
      <c r="C96" s="123" t="s">
        <v>156</v>
      </c>
      <c r="D96" s="123" t="s">
        <v>129</v>
      </c>
      <c r="E96" s="124" t="s">
        <v>170</v>
      </c>
      <c r="F96" s="125" t="s">
        <v>513</v>
      </c>
      <c r="G96" s="126" t="s">
        <v>132</v>
      </c>
      <c r="H96" s="127">
        <v>1</v>
      </c>
      <c r="I96" s="128"/>
      <c r="J96" s="129">
        <f>ROUND(I96*H96,2)</f>
        <v>0</v>
      </c>
      <c r="K96" s="125" t="s">
        <v>133</v>
      </c>
      <c r="L96" s="29"/>
      <c r="M96" s="130" t="s">
        <v>33</v>
      </c>
      <c r="N96" s="131" t="s">
        <v>49</v>
      </c>
      <c r="P96" s="132">
        <f>O96*H96</f>
        <v>0</v>
      </c>
      <c r="Q96" s="132">
        <v>0</v>
      </c>
      <c r="R96" s="132">
        <f>Q96*H96</f>
        <v>0</v>
      </c>
      <c r="S96" s="132">
        <v>0</v>
      </c>
      <c r="T96" s="133">
        <f>S96*H96</f>
        <v>0</v>
      </c>
      <c r="AR96" s="134" t="s">
        <v>134</v>
      </c>
      <c r="AT96" s="134" t="s">
        <v>129</v>
      </c>
      <c r="AU96" s="134" t="s">
        <v>78</v>
      </c>
      <c r="AY96" s="13" t="s">
        <v>128</v>
      </c>
      <c r="BE96" s="135">
        <f>IF(N96="základní",J96,0)</f>
        <v>0</v>
      </c>
      <c r="BF96" s="135">
        <f>IF(N96="snížená",J96,0)</f>
        <v>0</v>
      </c>
      <c r="BG96" s="135">
        <f>IF(N96="zákl. přenesená",J96,0)</f>
        <v>0</v>
      </c>
      <c r="BH96" s="135">
        <f>IF(N96="sníž. přenesená",J96,0)</f>
        <v>0</v>
      </c>
      <c r="BI96" s="135">
        <f>IF(N96="nulová",J96,0)</f>
        <v>0</v>
      </c>
      <c r="BJ96" s="13" t="s">
        <v>21</v>
      </c>
      <c r="BK96" s="135">
        <f>ROUND(I96*H96,2)</f>
        <v>0</v>
      </c>
      <c r="BL96" s="13" t="s">
        <v>134</v>
      </c>
      <c r="BM96" s="134" t="s">
        <v>514</v>
      </c>
    </row>
    <row r="97" spans="2:65" s="1" customFormat="1" ht="19.2" x14ac:dyDescent="0.2">
      <c r="B97" s="29"/>
      <c r="D97" s="136" t="s">
        <v>136</v>
      </c>
      <c r="F97" s="137" t="s">
        <v>515</v>
      </c>
      <c r="I97" s="138"/>
      <c r="L97" s="29"/>
      <c r="M97" s="139"/>
      <c r="T97" s="50"/>
      <c r="AT97" s="13" t="s">
        <v>136</v>
      </c>
      <c r="AU97" s="13" t="s">
        <v>78</v>
      </c>
    </row>
    <row r="98" spans="2:65" s="1" customFormat="1" ht="16.5" customHeight="1" x14ac:dyDescent="0.2">
      <c r="B98" s="29"/>
      <c r="C98" s="123" t="s">
        <v>160</v>
      </c>
      <c r="D98" s="123" t="s">
        <v>129</v>
      </c>
      <c r="E98" s="124" t="s">
        <v>177</v>
      </c>
      <c r="F98" s="125" t="s">
        <v>516</v>
      </c>
      <c r="G98" s="126" t="s">
        <v>132</v>
      </c>
      <c r="H98" s="127">
        <v>1</v>
      </c>
      <c r="I98" s="128"/>
      <c r="J98" s="129">
        <f>ROUND(I98*H98,2)</f>
        <v>0</v>
      </c>
      <c r="K98" s="125" t="s">
        <v>133</v>
      </c>
      <c r="L98" s="29"/>
      <c r="M98" s="130" t="s">
        <v>33</v>
      </c>
      <c r="N98" s="131" t="s">
        <v>49</v>
      </c>
      <c r="P98" s="132">
        <f>O98*H98</f>
        <v>0</v>
      </c>
      <c r="Q98" s="132">
        <v>0</v>
      </c>
      <c r="R98" s="132">
        <f>Q98*H98</f>
        <v>0</v>
      </c>
      <c r="S98" s="132">
        <v>0</v>
      </c>
      <c r="T98" s="133">
        <f>S98*H98</f>
        <v>0</v>
      </c>
      <c r="AR98" s="134" t="s">
        <v>134</v>
      </c>
      <c r="AT98" s="134" t="s">
        <v>129</v>
      </c>
      <c r="AU98" s="134" t="s">
        <v>78</v>
      </c>
      <c r="AY98" s="13" t="s">
        <v>128</v>
      </c>
      <c r="BE98" s="135">
        <f>IF(N98="základní",J98,0)</f>
        <v>0</v>
      </c>
      <c r="BF98" s="135">
        <f>IF(N98="snížená",J98,0)</f>
        <v>0</v>
      </c>
      <c r="BG98" s="135">
        <f>IF(N98="zákl. přenesená",J98,0)</f>
        <v>0</v>
      </c>
      <c r="BH98" s="135">
        <f>IF(N98="sníž. přenesená",J98,0)</f>
        <v>0</v>
      </c>
      <c r="BI98" s="135">
        <f>IF(N98="nulová",J98,0)</f>
        <v>0</v>
      </c>
      <c r="BJ98" s="13" t="s">
        <v>21</v>
      </c>
      <c r="BK98" s="135">
        <f>ROUND(I98*H98,2)</f>
        <v>0</v>
      </c>
      <c r="BL98" s="13" t="s">
        <v>134</v>
      </c>
      <c r="BM98" s="134" t="s">
        <v>517</v>
      </c>
    </row>
    <row r="99" spans="2:65" s="1" customFormat="1" ht="19.2" x14ac:dyDescent="0.2">
      <c r="B99" s="29"/>
      <c r="D99" s="136" t="s">
        <v>136</v>
      </c>
      <c r="F99" s="137" t="s">
        <v>518</v>
      </c>
      <c r="I99" s="138"/>
      <c r="L99" s="29"/>
      <c r="M99" s="139"/>
      <c r="T99" s="50"/>
      <c r="AT99" s="13" t="s">
        <v>136</v>
      </c>
      <c r="AU99" s="13" t="s">
        <v>78</v>
      </c>
    </row>
    <row r="100" spans="2:65" s="1" customFormat="1" ht="16.5" customHeight="1" x14ac:dyDescent="0.2">
      <c r="B100" s="29"/>
      <c r="C100" s="123" t="s">
        <v>165</v>
      </c>
      <c r="D100" s="123" t="s">
        <v>129</v>
      </c>
      <c r="E100" s="124" t="s">
        <v>181</v>
      </c>
      <c r="F100" s="125" t="s">
        <v>519</v>
      </c>
      <c r="G100" s="126" t="s">
        <v>132</v>
      </c>
      <c r="H100" s="127">
        <v>3</v>
      </c>
      <c r="I100" s="128"/>
      <c r="J100" s="129">
        <f>ROUND(I100*H100,2)</f>
        <v>0</v>
      </c>
      <c r="K100" s="125" t="s">
        <v>133</v>
      </c>
      <c r="L100" s="29"/>
      <c r="M100" s="130" t="s">
        <v>33</v>
      </c>
      <c r="N100" s="131" t="s">
        <v>49</v>
      </c>
      <c r="P100" s="132">
        <f>O100*H100</f>
        <v>0</v>
      </c>
      <c r="Q100" s="132">
        <v>0</v>
      </c>
      <c r="R100" s="132">
        <f>Q100*H100</f>
        <v>0</v>
      </c>
      <c r="S100" s="132">
        <v>0</v>
      </c>
      <c r="T100" s="133">
        <f>S100*H100</f>
        <v>0</v>
      </c>
      <c r="AR100" s="134" t="s">
        <v>134</v>
      </c>
      <c r="AT100" s="134" t="s">
        <v>129</v>
      </c>
      <c r="AU100" s="134" t="s">
        <v>78</v>
      </c>
      <c r="AY100" s="13" t="s">
        <v>128</v>
      </c>
      <c r="BE100" s="135">
        <f>IF(N100="základní",J100,0)</f>
        <v>0</v>
      </c>
      <c r="BF100" s="135">
        <f>IF(N100="snížená",J100,0)</f>
        <v>0</v>
      </c>
      <c r="BG100" s="135">
        <f>IF(N100="zákl. přenesená",J100,0)</f>
        <v>0</v>
      </c>
      <c r="BH100" s="135">
        <f>IF(N100="sníž. přenesená",J100,0)</f>
        <v>0</v>
      </c>
      <c r="BI100" s="135">
        <f>IF(N100="nulová",J100,0)</f>
        <v>0</v>
      </c>
      <c r="BJ100" s="13" t="s">
        <v>21</v>
      </c>
      <c r="BK100" s="135">
        <f>ROUND(I100*H100,2)</f>
        <v>0</v>
      </c>
      <c r="BL100" s="13" t="s">
        <v>134</v>
      </c>
      <c r="BM100" s="134" t="s">
        <v>520</v>
      </c>
    </row>
    <row r="101" spans="2:65" s="1" customFormat="1" ht="19.2" x14ac:dyDescent="0.2">
      <c r="B101" s="29"/>
      <c r="D101" s="136" t="s">
        <v>136</v>
      </c>
      <c r="F101" s="137" t="s">
        <v>521</v>
      </c>
      <c r="I101" s="138"/>
      <c r="L101" s="29"/>
      <c r="M101" s="139"/>
      <c r="T101" s="50"/>
      <c r="AT101" s="13" t="s">
        <v>136</v>
      </c>
      <c r="AU101" s="13" t="s">
        <v>78</v>
      </c>
    </row>
    <row r="102" spans="2:65" s="1" customFormat="1" ht="16.5" customHeight="1" x14ac:dyDescent="0.2">
      <c r="B102" s="29"/>
      <c r="C102" s="123" t="s">
        <v>170</v>
      </c>
      <c r="D102" s="123" t="s">
        <v>129</v>
      </c>
      <c r="E102" s="124" t="s">
        <v>8</v>
      </c>
      <c r="F102" s="125" t="s">
        <v>522</v>
      </c>
      <c r="G102" s="126" t="s">
        <v>132</v>
      </c>
      <c r="H102" s="127">
        <v>1</v>
      </c>
      <c r="I102" s="128"/>
      <c r="J102" s="129">
        <f>ROUND(I102*H102,2)</f>
        <v>0</v>
      </c>
      <c r="K102" s="125" t="s">
        <v>133</v>
      </c>
      <c r="L102" s="29"/>
      <c r="M102" s="130" t="s">
        <v>33</v>
      </c>
      <c r="N102" s="131" t="s">
        <v>49</v>
      </c>
      <c r="P102" s="132">
        <f>O102*H102</f>
        <v>0</v>
      </c>
      <c r="Q102" s="132">
        <v>0</v>
      </c>
      <c r="R102" s="132">
        <f>Q102*H102</f>
        <v>0</v>
      </c>
      <c r="S102" s="132">
        <v>0</v>
      </c>
      <c r="T102" s="133">
        <f>S102*H102</f>
        <v>0</v>
      </c>
      <c r="AR102" s="134" t="s">
        <v>134</v>
      </c>
      <c r="AT102" s="134" t="s">
        <v>129</v>
      </c>
      <c r="AU102" s="134" t="s">
        <v>78</v>
      </c>
      <c r="AY102" s="13" t="s">
        <v>128</v>
      </c>
      <c r="BE102" s="135">
        <f>IF(N102="základní",J102,0)</f>
        <v>0</v>
      </c>
      <c r="BF102" s="135">
        <f>IF(N102="snížená",J102,0)</f>
        <v>0</v>
      </c>
      <c r="BG102" s="135">
        <f>IF(N102="zákl. přenesená",J102,0)</f>
        <v>0</v>
      </c>
      <c r="BH102" s="135">
        <f>IF(N102="sníž. přenesená",J102,0)</f>
        <v>0</v>
      </c>
      <c r="BI102" s="135">
        <f>IF(N102="nulová",J102,0)</f>
        <v>0</v>
      </c>
      <c r="BJ102" s="13" t="s">
        <v>21</v>
      </c>
      <c r="BK102" s="135">
        <f>ROUND(I102*H102,2)</f>
        <v>0</v>
      </c>
      <c r="BL102" s="13" t="s">
        <v>134</v>
      </c>
      <c r="BM102" s="134" t="s">
        <v>523</v>
      </c>
    </row>
    <row r="103" spans="2:65" s="1" customFormat="1" ht="38.4" x14ac:dyDescent="0.2">
      <c r="B103" s="29"/>
      <c r="D103" s="136" t="s">
        <v>136</v>
      </c>
      <c r="F103" s="137" t="s">
        <v>524</v>
      </c>
      <c r="I103" s="138"/>
      <c r="L103" s="29"/>
      <c r="M103" s="140"/>
      <c r="N103" s="141"/>
      <c r="O103" s="141"/>
      <c r="P103" s="141"/>
      <c r="Q103" s="141"/>
      <c r="R103" s="141"/>
      <c r="S103" s="141"/>
      <c r="T103" s="142"/>
      <c r="AT103" s="13" t="s">
        <v>136</v>
      </c>
      <c r="AU103" s="13" t="s">
        <v>78</v>
      </c>
    </row>
    <row r="104" spans="2:65" s="1" customFormat="1" ht="6.9" customHeight="1" x14ac:dyDescent="0.2"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29"/>
    </row>
  </sheetData>
  <sheetProtection algorithmName="SHA-512" hashValue="1IyICZOX3MCVrSXRlddqk2ISQGzrAhHBmBmX3gtcwqkahfdDuYBGJWGspmJHo1/Ym8EXHj2EzBBUD3iSftfCEQ==" saltValue="Jmculeakwkjn5xfXnIiBZ+jo3br019KH6Km4zC1BCTFCQDHesN7ZEEA45VXPBn7CI0mZyvJt7QQXFJQ0RyjprQ==" spinCount="100000" sheet="1" objects="1" scenarios="1" formatColumns="0" formatRows="0" autoFilter="0"/>
  <autoFilter ref="C84:K103" xr:uid="{00000000-0009-0000-0000-000002000000}"/>
  <mergeCells count="12">
    <mergeCell ref="E77:H77"/>
    <mergeCell ref="L2:V2"/>
    <mergeCell ref="E50:H50"/>
    <mergeCell ref="E52:H52"/>
    <mergeCell ref="E54:H54"/>
    <mergeCell ref="E73:H73"/>
    <mergeCell ref="E75:H7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4.4" x14ac:dyDescent="0.2"/>
  <cols>
    <col min="1" max="1" width="8.28515625" style="143" customWidth="1"/>
    <col min="2" max="2" width="1.7109375" style="143" customWidth="1"/>
    <col min="3" max="4" width="5" style="143" customWidth="1"/>
    <col min="5" max="5" width="11.7109375" style="143" customWidth="1"/>
    <col min="6" max="6" width="9.140625" style="143" customWidth="1"/>
    <col min="7" max="7" width="5" style="143" customWidth="1"/>
    <col min="8" max="8" width="77.85546875" style="143" customWidth="1"/>
    <col min="9" max="10" width="20" style="143" customWidth="1"/>
    <col min="11" max="11" width="1.7109375" style="143" customWidth="1"/>
  </cols>
  <sheetData>
    <row r="1" spans="2:11" customFormat="1" ht="37.5" customHeight="1" x14ac:dyDescent="0.2"/>
    <row r="2" spans="2:11" customFormat="1" ht="7.5" customHeight="1" x14ac:dyDescent="0.2">
      <c r="B2" s="144"/>
      <c r="C2" s="145"/>
      <c r="D2" s="145"/>
      <c r="E2" s="145"/>
      <c r="F2" s="145"/>
      <c r="G2" s="145"/>
      <c r="H2" s="145"/>
      <c r="I2" s="145"/>
      <c r="J2" s="145"/>
      <c r="K2" s="146"/>
    </row>
    <row r="3" spans="2:11" s="11" customFormat="1" ht="45" customHeight="1" x14ac:dyDescent="0.2">
      <c r="B3" s="147"/>
      <c r="C3" s="275" t="s">
        <v>525</v>
      </c>
      <c r="D3" s="275"/>
      <c r="E3" s="275"/>
      <c r="F3" s="275"/>
      <c r="G3" s="275"/>
      <c r="H3" s="275"/>
      <c r="I3" s="275"/>
      <c r="J3" s="275"/>
      <c r="K3" s="148"/>
    </row>
    <row r="4" spans="2:11" customFormat="1" ht="25.5" customHeight="1" x14ac:dyDescent="0.3">
      <c r="B4" s="149"/>
      <c r="C4" s="274" t="s">
        <v>526</v>
      </c>
      <c r="D4" s="274"/>
      <c r="E4" s="274"/>
      <c r="F4" s="274"/>
      <c r="G4" s="274"/>
      <c r="H4" s="274"/>
      <c r="I4" s="274"/>
      <c r="J4" s="274"/>
      <c r="K4" s="150"/>
    </row>
    <row r="5" spans="2:11" customFormat="1" ht="5.25" customHeight="1" x14ac:dyDescent="0.2">
      <c r="B5" s="149"/>
      <c r="C5" s="151"/>
      <c r="D5" s="151"/>
      <c r="E5" s="151"/>
      <c r="F5" s="151"/>
      <c r="G5" s="151"/>
      <c r="H5" s="151"/>
      <c r="I5" s="151"/>
      <c r="J5" s="151"/>
      <c r="K5" s="150"/>
    </row>
    <row r="6" spans="2:11" customFormat="1" ht="15" customHeight="1" x14ac:dyDescent="0.2">
      <c r="B6" s="149"/>
      <c r="C6" s="273" t="s">
        <v>527</v>
      </c>
      <c r="D6" s="273"/>
      <c r="E6" s="273"/>
      <c r="F6" s="273"/>
      <c r="G6" s="273"/>
      <c r="H6" s="273"/>
      <c r="I6" s="273"/>
      <c r="J6" s="273"/>
      <c r="K6" s="150"/>
    </row>
    <row r="7" spans="2:11" customFormat="1" ht="15" customHeight="1" x14ac:dyDescent="0.2">
      <c r="B7" s="153"/>
      <c r="C7" s="273" t="s">
        <v>528</v>
      </c>
      <c r="D7" s="273"/>
      <c r="E7" s="273"/>
      <c r="F7" s="273"/>
      <c r="G7" s="273"/>
      <c r="H7" s="273"/>
      <c r="I7" s="273"/>
      <c r="J7" s="273"/>
      <c r="K7" s="150"/>
    </row>
    <row r="8" spans="2:11" customFormat="1" ht="12.75" customHeight="1" x14ac:dyDescent="0.2">
      <c r="B8" s="153"/>
      <c r="C8" s="152"/>
      <c r="D8" s="152"/>
      <c r="E8" s="152"/>
      <c r="F8" s="152"/>
      <c r="G8" s="152"/>
      <c r="H8" s="152"/>
      <c r="I8" s="152"/>
      <c r="J8" s="152"/>
      <c r="K8" s="150"/>
    </row>
    <row r="9" spans="2:11" customFormat="1" ht="15" customHeight="1" x14ac:dyDescent="0.2">
      <c r="B9" s="153"/>
      <c r="C9" s="273" t="s">
        <v>529</v>
      </c>
      <c r="D9" s="273"/>
      <c r="E9" s="273"/>
      <c r="F9" s="273"/>
      <c r="G9" s="273"/>
      <c r="H9" s="273"/>
      <c r="I9" s="273"/>
      <c r="J9" s="273"/>
      <c r="K9" s="150"/>
    </row>
    <row r="10" spans="2:11" customFormat="1" ht="15" customHeight="1" x14ac:dyDescent="0.2">
      <c r="B10" s="153"/>
      <c r="C10" s="152"/>
      <c r="D10" s="273" t="s">
        <v>530</v>
      </c>
      <c r="E10" s="273"/>
      <c r="F10" s="273"/>
      <c r="G10" s="273"/>
      <c r="H10" s="273"/>
      <c r="I10" s="273"/>
      <c r="J10" s="273"/>
      <c r="K10" s="150"/>
    </row>
    <row r="11" spans="2:11" customFormat="1" ht="15" customHeight="1" x14ac:dyDescent="0.2">
      <c r="B11" s="153"/>
      <c r="C11" s="154"/>
      <c r="D11" s="273" t="s">
        <v>531</v>
      </c>
      <c r="E11" s="273"/>
      <c r="F11" s="273"/>
      <c r="G11" s="273"/>
      <c r="H11" s="273"/>
      <c r="I11" s="273"/>
      <c r="J11" s="273"/>
      <c r="K11" s="150"/>
    </row>
    <row r="12" spans="2:11" customFormat="1" ht="15" customHeight="1" x14ac:dyDescent="0.2">
      <c r="B12" s="153"/>
      <c r="C12" s="154"/>
      <c r="D12" s="152"/>
      <c r="E12" s="152"/>
      <c r="F12" s="152"/>
      <c r="G12" s="152"/>
      <c r="H12" s="152"/>
      <c r="I12" s="152"/>
      <c r="J12" s="152"/>
      <c r="K12" s="150"/>
    </row>
    <row r="13" spans="2:11" customFormat="1" ht="15" customHeight="1" x14ac:dyDescent="0.2">
      <c r="B13" s="153"/>
      <c r="C13" s="154"/>
      <c r="D13" s="155" t="s">
        <v>532</v>
      </c>
      <c r="E13" s="152"/>
      <c r="F13" s="152"/>
      <c r="G13" s="152"/>
      <c r="H13" s="152"/>
      <c r="I13" s="152"/>
      <c r="J13" s="152"/>
      <c r="K13" s="150"/>
    </row>
    <row r="14" spans="2:11" customFormat="1" ht="12.75" customHeight="1" x14ac:dyDescent="0.2">
      <c r="B14" s="153"/>
      <c r="C14" s="154"/>
      <c r="D14" s="154"/>
      <c r="E14" s="154"/>
      <c r="F14" s="154"/>
      <c r="G14" s="154"/>
      <c r="H14" s="154"/>
      <c r="I14" s="154"/>
      <c r="J14" s="154"/>
      <c r="K14" s="150"/>
    </row>
    <row r="15" spans="2:11" customFormat="1" ht="15" customHeight="1" x14ac:dyDescent="0.2">
      <c r="B15" s="153"/>
      <c r="C15" s="154"/>
      <c r="D15" s="273" t="s">
        <v>533</v>
      </c>
      <c r="E15" s="273"/>
      <c r="F15" s="273"/>
      <c r="G15" s="273"/>
      <c r="H15" s="273"/>
      <c r="I15" s="273"/>
      <c r="J15" s="273"/>
      <c r="K15" s="150"/>
    </row>
    <row r="16" spans="2:11" customFormat="1" ht="15" customHeight="1" x14ac:dyDescent="0.2">
      <c r="B16" s="153"/>
      <c r="C16" s="154"/>
      <c r="D16" s="273" t="s">
        <v>534</v>
      </c>
      <c r="E16" s="273"/>
      <c r="F16" s="273"/>
      <c r="G16" s="273"/>
      <c r="H16" s="273"/>
      <c r="I16" s="273"/>
      <c r="J16" s="273"/>
      <c r="K16" s="150"/>
    </row>
    <row r="17" spans="2:11" customFormat="1" ht="15" customHeight="1" x14ac:dyDescent="0.2">
      <c r="B17" s="153"/>
      <c r="C17" s="154"/>
      <c r="D17" s="273" t="s">
        <v>535</v>
      </c>
      <c r="E17" s="273"/>
      <c r="F17" s="273"/>
      <c r="G17" s="273"/>
      <c r="H17" s="273"/>
      <c r="I17" s="273"/>
      <c r="J17" s="273"/>
      <c r="K17" s="150"/>
    </row>
    <row r="18" spans="2:11" customFormat="1" ht="15" customHeight="1" x14ac:dyDescent="0.2">
      <c r="B18" s="153"/>
      <c r="C18" s="154"/>
      <c r="D18" s="154"/>
      <c r="E18" s="156" t="s">
        <v>84</v>
      </c>
      <c r="F18" s="273" t="s">
        <v>536</v>
      </c>
      <c r="G18" s="273"/>
      <c r="H18" s="273"/>
      <c r="I18" s="273"/>
      <c r="J18" s="273"/>
      <c r="K18" s="150"/>
    </row>
    <row r="19" spans="2:11" customFormat="1" ht="15" customHeight="1" x14ac:dyDescent="0.2">
      <c r="B19" s="153"/>
      <c r="C19" s="154"/>
      <c r="D19" s="154"/>
      <c r="E19" s="156" t="s">
        <v>537</v>
      </c>
      <c r="F19" s="273" t="s">
        <v>538</v>
      </c>
      <c r="G19" s="273"/>
      <c r="H19" s="273"/>
      <c r="I19" s="273"/>
      <c r="J19" s="273"/>
      <c r="K19" s="150"/>
    </row>
    <row r="20" spans="2:11" customFormat="1" ht="15" customHeight="1" x14ac:dyDescent="0.2">
      <c r="B20" s="153"/>
      <c r="C20" s="154"/>
      <c r="D20" s="154"/>
      <c r="E20" s="156" t="s">
        <v>539</v>
      </c>
      <c r="F20" s="273" t="s">
        <v>540</v>
      </c>
      <c r="G20" s="273"/>
      <c r="H20" s="273"/>
      <c r="I20" s="273"/>
      <c r="J20" s="273"/>
      <c r="K20" s="150"/>
    </row>
    <row r="21" spans="2:11" customFormat="1" ht="15" customHeight="1" x14ac:dyDescent="0.2">
      <c r="B21" s="153"/>
      <c r="C21" s="154"/>
      <c r="D21" s="154"/>
      <c r="E21" s="156" t="s">
        <v>541</v>
      </c>
      <c r="F21" s="273" t="s">
        <v>542</v>
      </c>
      <c r="G21" s="273"/>
      <c r="H21" s="273"/>
      <c r="I21" s="273"/>
      <c r="J21" s="273"/>
      <c r="K21" s="150"/>
    </row>
    <row r="22" spans="2:11" customFormat="1" ht="15" customHeight="1" x14ac:dyDescent="0.2">
      <c r="B22" s="153"/>
      <c r="C22" s="154"/>
      <c r="D22" s="154"/>
      <c r="E22" s="156" t="s">
        <v>543</v>
      </c>
      <c r="F22" s="273" t="s">
        <v>544</v>
      </c>
      <c r="G22" s="273"/>
      <c r="H22" s="273"/>
      <c r="I22" s="273"/>
      <c r="J22" s="273"/>
      <c r="K22" s="150"/>
    </row>
    <row r="23" spans="2:11" customFormat="1" ht="15" customHeight="1" x14ac:dyDescent="0.2">
      <c r="B23" s="153"/>
      <c r="C23" s="154"/>
      <c r="D23" s="154"/>
      <c r="E23" s="156" t="s">
        <v>90</v>
      </c>
      <c r="F23" s="273" t="s">
        <v>545</v>
      </c>
      <c r="G23" s="273"/>
      <c r="H23" s="273"/>
      <c r="I23" s="273"/>
      <c r="J23" s="273"/>
      <c r="K23" s="150"/>
    </row>
    <row r="24" spans="2:11" customFormat="1" ht="12.75" customHeight="1" x14ac:dyDescent="0.2">
      <c r="B24" s="153"/>
      <c r="C24" s="154"/>
      <c r="D24" s="154"/>
      <c r="E24" s="154"/>
      <c r="F24" s="154"/>
      <c r="G24" s="154"/>
      <c r="H24" s="154"/>
      <c r="I24" s="154"/>
      <c r="J24" s="154"/>
      <c r="K24" s="150"/>
    </row>
    <row r="25" spans="2:11" customFormat="1" ht="15" customHeight="1" x14ac:dyDescent="0.2">
      <c r="B25" s="153"/>
      <c r="C25" s="273" t="s">
        <v>546</v>
      </c>
      <c r="D25" s="273"/>
      <c r="E25" s="273"/>
      <c r="F25" s="273"/>
      <c r="G25" s="273"/>
      <c r="H25" s="273"/>
      <c r="I25" s="273"/>
      <c r="J25" s="273"/>
      <c r="K25" s="150"/>
    </row>
    <row r="26" spans="2:11" customFormat="1" ht="15" customHeight="1" x14ac:dyDescent="0.2">
      <c r="B26" s="153"/>
      <c r="C26" s="273" t="s">
        <v>547</v>
      </c>
      <c r="D26" s="273"/>
      <c r="E26" s="273"/>
      <c r="F26" s="273"/>
      <c r="G26" s="273"/>
      <c r="H26" s="273"/>
      <c r="I26" s="273"/>
      <c r="J26" s="273"/>
      <c r="K26" s="150"/>
    </row>
    <row r="27" spans="2:11" customFormat="1" ht="15" customHeight="1" x14ac:dyDescent="0.2">
      <c r="B27" s="153"/>
      <c r="C27" s="152"/>
      <c r="D27" s="273" t="s">
        <v>548</v>
      </c>
      <c r="E27" s="273"/>
      <c r="F27" s="273"/>
      <c r="G27" s="273"/>
      <c r="H27" s="273"/>
      <c r="I27" s="273"/>
      <c r="J27" s="273"/>
      <c r="K27" s="150"/>
    </row>
    <row r="28" spans="2:11" customFormat="1" ht="15" customHeight="1" x14ac:dyDescent="0.2">
      <c r="B28" s="153"/>
      <c r="C28" s="154"/>
      <c r="D28" s="273" t="s">
        <v>549</v>
      </c>
      <c r="E28" s="273"/>
      <c r="F28" s="273"/>
      <c r="G28" s="273"/>
      <c r="H28" s="273"/>
      <c r="I28" s="273"/>
      <c r="J28" s="273"/>
      <c r="K28" s="150"/>
    </row>
    <row r="29" spans="2:11" customFormat="1" ht="12.75" customHeight="1" x14ac:dyDescent="0.2">
      <c r="B29" s="153"/>
      <c r="C29" s="154"/>
      <c r="D29" s="154"/>
      <c r="E29" s="154"/>
      <c r="F29" s="154"/>
      <c r="G29" s="154"/>
      <c r="H29" s="154"/>
      <c r="I29" s="154"/>
      <c r="J29" s="154"/>
      <c r="K29" s="150"/>
    </row>
    <row r="30" spans="2:11" customFormat="1" ht="15" customHeight="1" x14ac:dyDescent="0.2">
      <c r="B30" s="153"/>
      <c r="C30" s="154"/>
      <c r="D30" s="273" t="s">
        <v>550</v>
      </c>
      <c r="E30" s="273"/>
      <c r="F30" s="273"/>
      <c r="G30" s="273"/>
      <c r="H30" s="273"/>
      <c r="I30" s="273"/>
      <c r="J30" s="273"/>
      <c r="K30" s="150"/>
    </row>
    <row r="31" spans="2:11" customFormat="1" ht="15" customHeight="1" x14ac:dyDescent="0.2">
      <c r="B31" s="153"/>
      <c r="C31" s="154"/>
      <c r="D31" s="273" t="s">
        <v>551</v>
      </c>
      <c r="E31" s="273"/>
      <c r="F31" s="273"/>
      <c r="G31" s="273"/>
      <c r="H31" s="273"/>
      <c r="I31" s="273"/>
      <c r="J31" s="273"/>
      <c r="K31" s="150"/>
    </row>
    <row r="32" spans="2:11" customFormat="1" ht="12.75" customHeight="1" x14ac:dyDescent="0.2">
      <c r="B32" s="153"/>
      <c r="C32" s="154"/>
      <c r="D32" s="154"/>
      <c r="E32" s="154"/>
      <c r="F32" s="154"/>
      <c r="G32" s="154"/>
      <c r="H32" s="154"/>
      <c r="I32" s="154"/>
      <c r="J32" s="154"/>
      <c r="K32" s="150"/>
    </row>
    <row r="33" spans="2:11" customFormat="1" ht="15" customHeight="1" x14ac:dyDescent="0.2">
      <c r="B33" s="153"/>
      <c r="C33" s="154"/>
      <c r="D33" s="273" t="s">
        <v>552</v>
      </c>
      <c r="E33" s="273"/>
      <c r="F33" s="273"/>
      <c r="G33" s="273"/>
      <c r="H33" s="273"/>
      <c r="I33" s="273"/>
      <c r="J33" s="273"/>
      <c r="K33" s="150"/>
    </row>
    <row r="34" spans="2:11" customFormat="1" ht="15" customHeight="1" x14ac:dyDescent="0.2">
      <c r="B34" s="153"/>
      <c r="C34" s="154"/>
      <c r="D34" s="273" t="s">
        <v>553</v>
      </c>
      <c r="E34" s="273"/>
      <c r="F34" s="273"/>
      <c r="G34" s="273"/>
      <c r="H34" s="273"/>
      <c r="I34" s="273"/>
      <c r="J34" s="273"/>
      <c r="K34" s="150"/>
    </row>
    <row r="35" spans="2:11" customFormat="1" ht="15" customHeight="1" x14ac:dyDescent="0.2">
      <c r="B35" s="153"/>
      <c r="C35" s="154"/>
      <c r="D35" s="273" t="s">
        <v>554</v>
      </c>
      <c r="E35" s="273"/>
      <c r="F35" s="273"/>
      <c r="G35" s="273"/>
      <c r="H35" s="273"/>
      <c r="I35" s="273"/>
      <c r="J35" s="273"/>
      <c r="K35" s="150"/>
    </row>
    <row r="36" spans="2:11" customFormat="1" ht="15" customHeight="1" x14ac:dyDescent="0.2">
      <c r="B36" s="153"/>
      <c r="C36" s="154"/>
      <c r="D36" s="152"/>
      <c r="E36" s="155" t="s">
        <v>114</v>
      </c>
      <c r="F36" s="152"/>
      <c r="G36" s="273" t="s">
        <v>555</v>
      </c>
      <c r="H36" s="273"/>
      <c r="I36" s="273"/>
      <c r="J36" s="273"/>
      <c r="K36" s="150"/>
    </row>
    <row r="37" spans="2:11" customFormat="1" ht="30.75" customHeight="1" x14ac:dyDescent="0.2">
      <c r="B37" s="153"/>
      <c r="C37" s="154"/>
      <c r="D37" s="152"/>
      <c r="E37" s="155" t="s">
        <v>556</v>
      </c>
      <c r="F37" s="152"/>
      <c r="G37" s="273" t="s">
        <v>557</v>
      </c>
      <c r="H37" s="273"/>
      <c r="I37" s="273"/>
      <c r="J37" s="273"/>
      <c r="K37" s="150"/>
    </row>
    <row r="38" spans="2:11" customFormat="1" ht="15" customHeight="1" x14ac:dyDescent="0.2">
      <c r="B38" s="153"/>
      <c r="C38" s="154"/>
      <c r="D38" s="152"/>
      <c r="E38" s="155" t="s">
        <v>59</v>
      </c>
      <c r="F38" s="152"/>
      <c r="G38" s="273" t="s">
        <v>558</v>
      </c>
      <c r="H38" s="273"/>
      <c r="I38" s="273"/>
      <c r="J38" s="273"/>
      <c r="K38" s="150"/>
    </row>
    <row r="39" spans="2:11" customFormat="1" ht="15" customHeight="1" x14ac:dyDescent="0.2">
      <c r="B39" s="153"/>
      <c r="C39" s="154"/>
      <c r="D39" s="152"/>
      <c r="E39" s="155" t="s">
        <v>60</v>
      </c>
      <c r="F39" s="152"/>
      <c r="G39" s="273" t="s">
        <v>559</v>
      </c>
      <c r="H39" s="273"/>
      <c r="I39" s="273"/>
      <c r="J39" s="273"/>
      <c r="K39" s="150"/>
    </row>
    <row r="40" spans="2:11" customFormat="1" ht="15" customHeight="1" x14ac:dyDescent="0.2">
      <c r="B40" s="153"/>
      <c r="C40" s="154"/>
      <c r="D40" s="152"/>
      <c r="E40" s="155" t="s">
        <v>115</v>
      </c>
      <c r="F40" s="152"/>
      <c r="G40" s="273" t="s">
        <v>560</v>
      </c>
      <c r="H40" s="273"/>
      <c r="I40" s="273"/>
      <c r="J40" s="273"/>
      <c r="K40" s="150"/>
    </row>
    <row r="41" spans="2:11" customFormat="1" ht="15" customHeight="1" x14ac:dyDescent="0.2">
      <c r="B41" s="153"/>
      <c r="C41" s="154"/>
      <c r="D41" s="152"/>
      <c r="E41" s="155" t="s">
        <v>116</v>
      </c>
      <c r="F41" s="152"/>
      <c r="G41" s="273" t="s">
        <v>561</v>
      </c>
      <c r="H41" s="273"/>
      <c r="I41" s="273"/>
      <c r="J41" s="273"/>
      <c r="K41" s="150"/>
    </row>
    <row r="42" spans="2:11" customFormat="1" ht="15" customHeight="1" x14ac:dyDescent="0.2">
      <c r="B42" s="153"/>
      <c r="C42" s="154"/>
      <c r="D42" s="152"/>
      <c r="E42" s="155" t="s">
        <v>562</v>
      </c>
      <c r="F42" s="152"/>
      <c r="G42" s="273" t="s">
        <v>563</v>
      </c>
      <c r="H42" s="273"/>
      <c r="I42" s="273"/>
      <c r="J42" s="273"/>
      <c r="K42" s="150"/>
    </row>
    <row r="43" spans="2:11" customFormat="1" ht="15" customHeight="1" x14ac:dyDescent="0.2">
      <c r="B43" s="153"/>
      <c r="C43" s="154"/>
      <c r="D43" s="152"/>
      <c r="E43" s="155"/>
      <c r="F43" s="152"/>
      <c r="G43" s="273" t="s">
        <v>564</v>
      </c>
      <c r="H43" s="273"/>
      <c r="I43" s="273"/>
      <c r="J43" s="273"/>
      <c r="K43" s="150"/>
    </row>
    <row r="44" spans="2:11" customFormat="1" ht="15" customHeight="1" x14ac:dyDescent="0.2">
      <c r="B44" s="153"/>
      <c r="C44" s="154"/>
      <c r="D44" s="152"/>
      <c r="E44" s="155" t="s">
        <v>565</v>
      </c>
      <c r="F44" s="152"/>
      <c r="G44" s="273" t="s">
        <v>566</v>
      </c>
      <c r="H44" s="273"/>
      <c r="I44" s="273"/>
      <c r="J44" s="273"/>
      <c r="K44" s="150"/>
    </row>
    <row r="45" spans="2:11" customFormat="1" ht="15" customHeight="1" x14ac:dyDescent="0.2">
      <c r="B45" s="153"/>
      <c r="C45" s="154"/>
      <c r="D45" s="152"/>
      <c r="E45" s="155" t="s">
        <v>118</v>
      </c>
      <c r="F45" s="152"/>
      <c r="G45" s="273" t="s">
        <v>567</v>
      </c>
      <c r="H45" s="273"/>
      <c r="I45" s="273"/>
      <c r="J45" s="273"/>
      <c r="K45" s="150"/>
    </row>
    <row r="46" spans="2:11" customFormat="1" ht="12.75" customHeight="1" x14ac:dyDescent="0.2">
      <c r="B46" s="153"/>
      <c r="C46" s="154"/>
      <c r="D46" s="152"/>
      <c r="E46" s="152"/>
      <c r="F46" s="152"/>
      <c r="G46" s="152"/>
      <c r="H46" s="152"/>
      <c r="I46" s="152"/>
      <c r="J46" s="152"/>
      <c r="K46" s="150"/>
    </row>
    <row r="47" spans="2:11" customFormat="1" ht="15" customHeight="1" x14ac:dyDescent="0.2">
      <c r="B47" s="153"/>
      <c r="C47" s="154"/>
      <c r="D47" s="273" t="s">
        <v>568</v>
      </c>
      <c r="E47" s="273"/>
      <c r="F47" s="273"/>
      <c r="G47" s="273"/>
      <c r="H47" s="273"/>
      <c r="I47" s="273"/>
      <c r="J47" s="273"/>
      <c r="K47" s="150"/>
    </row>
    <row r="48" spans="2:11" customFormat="1" ht="15" customHeight="1" x14ac:dyDescent="0.2">
      <c r="B48" s="153"/>
      <c r="C48" s="154"/>
      <c r="D48" s="154"/>
      <c r="E48" s="273" t="s">
        <v>569</v>
      </c>
      <c r="F48" s="273"/>
      <c r="G48" s="273"/>
      <c r="H48" s="273"/>
      <c r="I48" s="273"/>
      <c r="J48" s="273"/>
      <c r="K48" s="150"/>
    </row>
    <row r="49" spans="2:11" customFormat="1" ht="15" customHeight="1" x14ac:dyDescent="0.2">
      <c r="B49" s="153"/>
      <c r="C49" s="154"/>
      <c r="D49" s="154"/>
      <c r="E49" s="273" t="s">
        <v>570</v>
      </c>
      <c r="F49" s="273"/>
      <c r="G49" s="273"/>
      <c r="H49" s="273"/>
      <c r="I49" s="273"/>
      <c r="J49" s="273"/>
      <c r="K49" s="150"/>
    </row>
    <row r="50" spans="2:11" customFormat="1" ht="15" customHeight="1" x14ac:dyDescent="0.2">
      <c r="B50" s="153"/>
      <c r="C50" s="154"/>
      <c r="D50" s="154"/>
      <c r="E50" s="273" t="s">
        <v>571</v>
      </c>
      <c r="F50" s="273"/>
      <c r="G50" s="273"/>
      <c r="H50" s="273"/>
      <c r="I50" s="273"/>
      <c r="J50" s="273"/>
      <c r="K50" s="150"/>
    </row>
    <row r="51" spans="2:11" customFormat="1" ht="15" customHeight="1" x14ac:dyDescent="0.2">
      <c r="B51" s="153"/>
      <c r="C51" s="154"/>
      <c r="D51" s="273" t="s">
        <v>572</v>
      </c>
      <c r="E51" s="273"/>
      <c r="F51" s="273"/>
      <c r="G51" s="273"/>
      <c r="H51" s="273"/>
      <c r="I51" s="273"/>
      <c r="J51" s="273"/>
      <c r="K51" s="150"/>
    </row>
    <row r="52" spans="2:11" customFormat="1" ht="25.5" customHeight="1" x14ac:dyDescent="0.3">
      <c r="B52" s="149"/>
      <c r="C52" s="274" t="s">
        <v>573</v>
      </c>
      <c r="D52" s="274"/>
      <c r="E52" s="274"/>
      <c r="F52" s="274"/>
      <c r="G52" s="274"/>
      <c r="H52" s="274"/>
      <c r="I52" s="274"/>
      <c r="J52" s="274"/>
      <c r="K52" s="150"/>
    </row>
    <row r="53" spans="2:11" customFormat="1" ht="5.25" customHeight="1" x14ac:dyDescent="0.2">
      <c r="B53" s="149"/>
      <c r="C53" s="151"/>
      <c r="D53" s="151"/>
      <c r="E53" s="151"/>
      <c r="F53" s="151"/>
      <c r="G53" s="151"/>
      <c r="H53" s="151"/>
      <c r="I53" s="151"/>
      <c r="J53" s="151"/>
      <c r="K53" s="150"/>
    </row>
    <row r="54" spans="2:11" customFormat="1" ht="15" customHeight="1" x14ac:dyDescent="0.2">
      <c r="B54" s="149"/>
      <c r="C54" s="273" t="s">
        <v>574</v>
      </c>
      <c r="D54" s="273"/>
      <c r="E54" s="273"/>
      <c r="F54" s="273"/>
      <c r="G54" s="273"/>
      <c r="H54" s="273"/>
      <c r="I54" s="273"/>
      <c r="J54" s="273"/>
      <c r="K54" s="150"/>
    </row>
    <row r="55" spans="2:11" customFormat="1" ht="15" customHeight="1" x14ac:dyDescent="0.2">
      <c r="B55" s="149"/>
      <c r="C55" s="273" t="s">
        <v>575</v>
      </c>
      <c r="D55" s="273"/>
      <c r="E55" s="273"/>
      <c r="F55" s="273"/>
      <c r="G55" s="273"/>
      <c r="H55" s="273"/>
      <c r="I55" s="273"/>
      <c r="J55" s="273"/>
      <c r="K55" s="150"/>
    </row>
    <row r="56" spans="2:11" customFormat="1" ht="12.75" customHeight="1" x14ac:dyDescent="0.2">
      <c r="B56" s="149"/>
      <c r="C56" s="152"/>
      <c r="D56" s="152"/>
      <c r="E56" s="152"/>
      <c r="F56" s="152"/>
      <c r="G56" s="152"/>
      <c r="H56" s="152"/>
      <c r="I56" s="152"/>
      <c r="J56" s="152"/>
      <c r="K56" s="150"/>
    </row>
    <row r="57" spans="2:11" customFormat="1" ht="15" customHeight="1" x14ac:dyDescent="0.2">
      <c r="B57" s="149"/>
      <c r="C57" s="273" t="s">
        <v>576</v>
      </c>
      <c r="D57" s="273"/>
      <c r="E57" s="273"/>
      <c r="F57" s="273"/>
      <c r="G57" s="273"/>
      <c r="H57" s="273"/>
      <c r="I57" s="273"/>
      <c r="J57" s="273"/>
      <c r="K57" s="150"/>
    </row>
    <row r="58" spans="2:11" customFormat="1" ht="15" customHeight="1" x14ac:dyDescent="0.2">
      <c r="B58" s="149"/>
      <c r="C58" s="154"/>
      <c r="D58" s="273" t="s">
        <v>577</v>
      </c>
      <c r="E58" s="273"/>
      <c r="F58" s="273"/>
      <c r="G58" s="273"/>
      <c r="H58" s="273"/>
      <c r="I58" s="273"/>
      <c r="J58" s="273"/>
      <c r="K58" s="150"/>
    </row>
    <row r="59" spans="2:11" customFormat="1" ht="15" customHeight="1" x14ac:dyDescent="0.2">
      <c r="B59" s="149"/>
      <c r="C59" s="154"/>
      <c r="D59" s="273" t="s">
        <v>578</v>
      </c>
      <c r="E59" s="273"/>
      <c r="F59" s="273"/>
      <c r="G59" s="273"/>
      <c r="H59" s="273"/>
      <c r="I59" s="273"/>
      <c r="J59" s="273"/>
      <c r="K59" s="150"/>
    </row>
    <row r="60" spans="2:11" customFormat="1" ht="15" customHeight="1" x14ac:dyDescent="0.2">
      <c r="B60" s="149"/>
      <c r="C60" s="154"/>
      <c r="D60" s="273" t="s">
        <v>579</v>
      </c>
      <c r="E60" s="273"/>
      <c r="F60" s="273"/>
      <c r="G60" s="273"/>
      <c r="H60" s="273"/>
      <c r="I60" s="273"/>
      <c r="J60" s="273"/>
      <c r="K60" s="150"/>
    </row>
    <row r="61" spans="2:11" customFormat="1" ht="15" customHeight="1" x14ac:dyDescent="0.2">
      <c r="B61" s="149"/>
      <c r="C61" s="154"/>
      <c r="D61" s="273" t="s">
        <v>580</v>
      </c>
      <c r="E61" s="273"/>
      <c r="F61" s="273"/>
      <c r="G61" s="273"/>
      <c r="H61" s="273"/>
      <c r="I61" s="273"/>
      <c r="J61" s="273"/>
      <c r="K61" s="150"/>
    </row>
    <row r="62" spans="2:11" customFormat="1" ht="15" customHeight="1" x14ac:dyDescent="0.2">
      <c r="B62" s="149"/>
      <c r="C62" s="154"/>
      <c r="D62" s="276" t="s">
        <v>581</v>
      </c>
      <c r="E62" s="276"/>
      <c r="F62" s="276"/>
      <c r="G62" s="276"/>
      <c r="H62" s="276"/>
      <c r="I62" s="276"/>
      <c r="J62" s="276"/>
      <c r="K62" s="150"/>
    </row>
    <row r="63" spans="2:11" customFormat="1" ht="15" customHeight="1" x14ac:dyDescent="0.2">
      <c r="B63" s="149"/>
      <c r="C63" s="154"/>
      <c r="D63" s="273" t="s">
        <v>582</v>
      </c>
      <c r="E63" s="273"/>
      <c r="F63" s="273"/>
      <c r="G63" s="273"/>
      <c r="H63" s="273"/>
      <c r="I63" s="273"/>
      <c r="J63" s="273"/>
      <c r="K63" s="150"/>
    </row>
    <row r="64" spans="2:11" customFormat="1" ht="12.75" customHeight="1" x14ac:dyDescent="0.2">
      <c r="B64" s="149"/>
      <c r="C64" s="154"/>
      <c r="D64" s="154"/>
      <c r="E64" s="157"/>
      <c r="F64" s="154"/>
      <c r="G64" s="154"/>
      <c r="H64" s="154"/>
      <c r="I64" s="154"/>
      <c r="J64" s="154"/>
      <c r="K64" s="150"/>
    </row>
    <row r="65" spans="2:11" customFormat="1" ht="15" customHeight="1" x14ac:dyDescent="0.2">
      <c r="B65" s="149"/>
      <c r="C65" s="154"/>
      <c r="D65" s="273" t="s">
        <v>583</v>
      </c>
      <c r="E65" s="273"/>
      <c r="F65" s="273"/>
      <c r="G65" s="273"/>
      <c r="H65" s="273"/>
      <c r="I65" s="273"/>
      <c r="J65" s="273"/>
      <c r="K65" s="150"/>
    </row>
    <row r="66" spans="2:11" customFormat="1" ht="15" customHeight="1" x14ac:dyDescent="0.2">
      <c r="B66" s="149"/>
      <c r="C66" s="154"/>
      <c r="D66" s="276" t="s">
        <v>584</v>
      </c>
      <c r="E66" s="276"/>
      <c r="F66" s="276"/>
      <c r="G66" s="276"/>
      <c r="H66" s="276"/>
      <c r="I66" s="276"/>
      <c r="J66" s="276"/>
      <c r="K66" s="150"/>
    </row>
    <row r="67" spans="2:11" customFormat="1" ht="15" customHeight="1" x14ac:dyDescent="0.2">
      <c r="B67" s="149"/>
      <c r="C67" s="154"/>
      <c r="D67" s="273" t="s">
        <v>585</v>
      </c>
      <c r="E67" s="273"/>
      <c r="F67" s="273"/>
      <c r="G67" s="273"/>
      <c r="H67" s="273"/>
      <c r="I67" s="273"/>
      <c r="J67" s="273"/>
      <c r="K67" s="150"/>
    </row>
    <row r="68" spans="2:11" customFormat="1" ht="15" customHeight="1" x14ac:dyDescent="0.2">
      <c r="B68" s="149"/>
      <c r="C68" s="154"/>
      <c r="D68" s="273" t="s">
        <v>586</v>
      </c>
      <c r="E68" s="273"/>
      <c r="F68" s="273"/>
      <c r="G68" s="273"/>
      <c r="H68" s="273"/>
      <c r="I68" s="273"/>
      <c r="J68" s="273"/>
      <c r="K68" s="150"/>
    </row>
    <row r="69" spans="2:11" customFormat="1" ht="15" customHeight="1" x14ac:dyDescent="0.2">
      <c r="B69" s="149"/>
      <c r="C69" s="154"/>
      <c r="D69" s="273" t="s">
        <v>587</v>
      </c>
      <c r="E69" s="273"/>
      <c r="F69" s="273"/>
      <c r="G69" s="273"/>
      <c r="H69" s="273"/>
      <c r="I69" s="273"/>
      <c r="J69" s="273"/>
      <c r="K69" s="150"/>
    </row>
    <row r="70" spans="2:11" customFormat="1" ht="15" customHeight="1" x14ac:dyDescent="0.2">
      <c r="B70" s="149"/>
      <c r="C70" s="154"/>
      <c r="D70" s="273" t="s">
        <v>588</v>
      </c>
      <c r="E70" s="273"/>
      <c r="F70" s="273"/>
      <c r="G70" s="273"/>
      <c r="H70" s="273"/>
      <c r="I70" s="273"/>
      <c r="J70" s="273"/>
      <c r="K70" s="150"/>
    </row>
    <row r="71" spans="2:11" customFormat="1" ht="12.75" customHeight="1" x14ac:dyDescent="0.2">
      <c r="B71" s="158"/>
      <c r="C71" s="159"/>
      <c r="D71" s="159"/>
      <c r="E71" s="159"/>
      <c r="F71" s="159"/>
      <c r="G71" s="159"/>
      <c r="H71" s="159"/>
      <c r="I71" s="159"/>
      <c r="J71" s="159"/>
      <c r="K71" s="160"/>
    </row>
    <row r="72" spans="2:11" customFormat="1" ht="18.75" customHeight="1" x14ac:dyDescent="0.2">
      <c r="B72" s="161"/>
      <c r="C72" s="161"/>
      <c r="D72" s="161"/>
      <c r="E72" s="161"/>
      <c r="F72" s="161"/>
      <c r="G72" s="161"/>
      <c r="H72" s="161"/>
      <c r="I72" s="161"/>
      <c r="J72" s="161"/>
      <c r="K72" s="162"/>
    </row>
    <row r="73" spans="2:11" customFormat="1" ht="18.75" customHeight="1" x14ac:dyDescent="0.2">
      <c r="B73" s="162"/>
      <c r="C73" s="162"/>
      <c r="D73" s="162"/>
      <c r="E73" s="162"/>
      <c r="F73" s="162"/>
      <c r="G73" s="162"/>
      <c r="H73" s="162"/>
      <c r="I73" s="162"/>
      <c r="J73" s="162"/>
      <c r="K73" s="162"/>
    </row>
    <row r="74" spans="2:11" customFormat="1" ht="7.5" customHeight="1" x14ac:dyDescent="0.2">
      <c r="B74" s="163"/>
      <c r="C74" s="164"/>
      <c r="D74" s="164"/>
      <c r="E74" s="164"/>
      <c r="F74" s="164"/>
      <c r="G74" s="164"/>
      <c r="H74" s="164"/>
      <c r="I74" s="164"/>
      <c r="J74" s="164"/>
      <c r="K74" s="165"/>
    </row>
    <row r="75" spans="2:11" customFormat="1" ht="45" customHeight="1" x14ac:dyDescent="0.2">
      <c r="B75" s="166"/>
      <c r="C75" s="277" t="s">
        <v>589</v>
      </c>
      <c r="D75" s="277"/>
      <c r="E75" s="277"/>
      <c r="F75" s="277"/>
      <c r="G75" s="277"/>
      <c r="H75" s="277"/>
      <c r="I75" s="277"/>
      <c r="J75" s="277"/>
      <c r="K75" s="167"/>
    </row>
    <row r="76" spans="2:11" customFormat="1" ht="17.25" customHeight="1" x14ac:dyDescent="0.2">
      <c r="B76" s="166"/>
      <c r="C76" s="168" t="s">
        <v>590</v>
      </c>
      <c r="D76" s="168"/>
      <c r="E76" s="168"/>
      <c r="F76" s="168" t="s">
        <v>591</v>
      </c>
      <c r="G76" s="169"/>
      <c r="H76" s="168" t="s">
        <v>60</v>
      </c>
      <c r="I76" s="168" t="s">
        <v>63</v>
      </c>
      <c r="J76" s="168" t="s">
        <v>592</v>
      </c>
      <c r="K76" s="167"/>
    </row>
    <row r="77" spans="2:11" customFormat="1" ht="17.25" customHeight="1" x14ac:dyDescent="0.2">
      <c r="B77" s="166"/>
      <c r="C77" s="170" t="s">
        <v>593</v>
      </c>
      <c r="D77" s="170"/>
      <c r="E77" s="170"/>
      <c r="F77" s="171" t="s">
        <v>594</v>
      </c>
      <c r="G77" s="172"/>
      <c r="H77" s="170"/>
      <c r="I77" s="170"/>
      <c r="J77" s="170" t="s">
        <v>595</v>
      </c>
      <c r="K77" s="167"/>
    </row>
    <row r="78" spans="2:11" customFormat="1" ht="5.25" customHeight="1" x14ac:dyDescent="0.2">
      <c r="B78" s="166"/>
      <c r="C78" s="173"/>
      <c r="D78" s="173"/>
      <c r="E78" s="173"/>
      <c r="F78" s="173"/>
      <c r="G78" s="174"/>
      <c r="H78" s="173"/>
      <c r="I78" s="173"/>
      <c r="J78" s="173"/>
      <c r="K78" s="167"/>
    </row>
    <row r="79" spans="2:11" customFormat="1" ht="15" customHeight="1" x14ac:dyDescent="0.2">
      <c r="B79" s="166"/>
      <c r="C79" s="155" t="s">
        <v>59</v>
      </c>
      <c r="D79" s="175"/>
      <c r="E79" s="175"/>
      <c r="F79" s="176" t="s">
        <v>596</v>
      </c>
      <c r="G79" s="177"/>
      <c r="H79" s="155" t="s">
        <v>597</v>
      </c>
      <c r="I79" s="155" t="s">
        <v>598</v>
      </c>
      <c r="J79" s="155">
        <v>20</v>
      </c>
      <c r="K79" s="167"/>
    </row>
    <row r="80" spans="2:11" customFormat="1" ht="15" customHeight="1" x14ac:dyDescent="0.2">
      <c r="B80" s="166"/>
      <c r="C80" s="155" t="s">
        <v>599</v>
      </c>
      <c r="D80" s="155"/>
      <c r="E80" s="155"/>
      <c r="F80" s="176" t="s">
        <v>596</v>
      </c>
      <c r="G80" s="177"/>
      <c r="H80" s="155" t="s">
        <v>600</v>
      </c>
      <c r="I80" s="155" t="s">
        <v>598</v>
      </c>
      <c r="J80" s="155">
        <v>120</v>
      </c>
      <c r="K80" s="167"/>
    </row>
    <row r="81" spans="2:11" customFormat="1" ht="15" customHeight="1" x14ac:dyDescent="0.2">
      <c r="B81" s="178"/>
      <c r="C81" s="155" t="s">
        <v>601</v>
      </c>
      <c r="D81" s="155"/>
      <c r="E81" s="155"/>
      <c r="F81" s="176" t="s">
        <v>602</v>
      </c>
      <c r="G81" s="177"/>
      <c r="H81" s="155" t="s">
        <v>603</v>
      </c>
      <c r="I81" s="155" t="s">
        <v>598</v>
      </c>
      <c r="J81" s="155">
        <v>50</v>
      </c>
      <c r="K81" s="167"/>
    </row>
    <row r="82" spans="2:11" customFormat="1" ht="15" customHeight="1" x14ac:dyDescent="0.2">
      <c r="B82" s="178"/>
      <c r="C82" s="155" t="s">
        <v>604</v>
      </c>
      <c r="D82" s="155"/>
      <c r="E82" s="155"/>
      <c r="F82" s="176" t="s">
        <v>596</v>
      </c>
      <c r="G82" s="177"/>
      <c r="H82" s="155" t="s">
        <v>605</v>
      </c>
      <c r="I82" s="155" t="s">
        <v>606</v>
      </c>
      <c r="J82" s="155"/>
      <c r="K82" s="167"/>
    </row>
    <row r="83" spans="2:11" customFormat="1" ht="15" customHeight="1" x14ac:dyDescent="0.2">
      <c r="B83" s="178"/>
      <c r="C83" s="155" t="s">
        <v>607</v>
      </c>
      <c r="D83" s="155"/>
      <c r="E83" s="155"/>
      <c r="F83" s="176" t="s">
        <v>602</v>
      </c>
      <c r="G83" s="155"/>
      <c r="H83" s="155" t="s">
        <v>608</v>
      </c>
      <c r="I83" s="155" t="s">
        <v>598</v>
      </c>
      <c r="J83" s="155">
        <v>15</v>
      </c>
      <c r="K83" s="167"/>
    </row>
    <row r="84" spans="2:11" customFormat="1" ht="15" customHeight="1" x14ac:dyDescent="0.2">
      <c r="B84" s="178"/>
      <c r="C84" s="155" t="s">
        <v>609</v>
      </c>
      <c r="D84" s="155"/>
      <c r="E84" s="155"/>
      <c r="F84" s="176" t="s">
        <v>602</v>
      </c>
      <c r="G84" s="155"/>
      <c r="H84" s="155" t="s">
        <v>610</v>
      </c>
      <c r="I84" s="155" t="s">
        <v>598</v>
      </c>
      <c r="J84" s="155">
        <v>15</v>
      </c>
      <c r="K84" s="167"/>
    </row>
    <row r="85" spans="2:11" customFormat="1" ht="15" customHeight="1" x14ac:dyDescent="0.2">
      <c r="B85" s="178"/>
      <c r="C85" s="155" t="s">
        <v>611</v>
      </c>
      <c r="D85" s="155"/>
      <c r="E85" s="155"/>
      <c r="F85" s="176" t="s">
        <v>602</v>
      </c>
      <c r="G85" s="155"/>
      <c r="H85" s="155" t="s">
        <v>612</v>
      </c>
      <c r="I85" s="155" t="s">
        <v>598</v>
      </c>
      <c r="J85" s="155">
        <v>20</v>
      </c>
      <c r="K85" s="167"/>
    </row>
    <row r="86" spans="2:11" customFormat="1" ht="15" customHeight="1" x14ac:dyDescent="0.2">
      <c r="B86" s="178"/>
      <c r="C86" s="155" t="s">
        <v>613</v>
      </c>
      <c r="D86" s="155"/>
      <c r="E86" s="155"/>
      <c r="F86" s="176" t="s">
        <v>602</v>
      </c>
      <c r="G86" s="155"/>
      <c r="H86" s="155" t="s">
        <v>614</v>
      </c>
      <c r="I86" s="155" t="s">
        <v>598</v>
      </c>
      <c r="J86" s="155">
        <v>20</v>
      </c>
      <c r="K86" s="167"/>
    </row>
    <row r="87" spans="2:11" customFormat="1" ht="15" customHeight="1" x14ac:dyDescent="0.2">
      <c r="B87" s="178"/>
      <c r="C87" s="155" t="s">
        <v>615</v>
      </c>
      <c r="D87" s="155"/>
      <c r="E87" s="155"/>
      <c r="F87" s="176" t="s">
        <v>602</v>
      </c>
      <c r="G87" s="177"/>
      <c r="H87" s="155" t="s">
        <v>616</v>
      </c>
      <c r="I87" s="155" t="s">
        <v>598</v>
      </c>
      <c r="J87" s="155">
        <v>50</v>
      </c>
      <c r="K87" s="167"/>
    </row>
    <row r="88" spans="2:11" customFormat="1" ht="15" customHeight="1" x14ac:dyDescent="0.2">
      <c r="B88" s="178"/>
      <c r="C88" s="155" t="s">
        <v>617</v>
      </c>
      <c r="D88" s="155"/>
      <c r="E88" s="155"/>
      <c r="F88" s="176" t="s">
        <v>602</v>
      </c>
      <c r="G88" s="177"/>
      <c r="H88" s="155" t="s">
        <v>618</v>
      </c>
      <c r="I88" s="155" t="s">
        <v>598</v>
      </c>
      <c r="J88" s="155">
        <v>20</v>
      </c>
      <c r="K88" s="167"/>
    </row>
    <row r="89" spans="2:11" customFormat="1" ht="15" customHeight="1" x14ac:dyDescent="0.2">
      <c r="B89" s="178"/>
      <c r="C89" s="155" t="s">
        <v>619</v>
      </c>
      <c r="D89" s="155"/>
      <c r="E89" s="155"/>
      <c r="F89" s="176" t="s">
        <v>602</v>
      </c>
      <c r="G89" s="177"/>
      <c r="H89" s="155" t="s">
        <v>620</v>
      </c>
      <c r="I89" s="155" t="s">
        <v>598</v>
      </c>
      <c r="J89" s="155">
        <v>20</v>
      </c>
      <c r="K89" s="167"/>
    </row>
    <row r="90" spans="2:11" customFormat="1" ht="15" customHeight="1" x14ac:dyDescent="0.2">
      <c r="B90" s="178"/>
      <c r="C90" s="155" t="s">
        <v>621</v>
      </c>
      <c r="D90" s="155"/>
      <c r="E90" s="155"/>
      <c r="F90" s="176" t="s">
        <v>602</v>
      </c>
      <c r="G90" s="177"/>
      <c r="H90" s="155" t="s">
        <v>622</v>
      </c>
      <c r="I90" s="155" t="s">
        <v>598</v>
      </c>
      <c r="J90" s="155">
        <v>50</v>
      </c>
      <c r="K90" s="167"/>
    </row>
    <row r="91" spans="2:11" customFormat="1" ht="15" customHeight="1" x14ac:dyDescent="0.2">
      <c r="B91" s="178"/>
      <c r="C91" s="155" t="s">
        <v>623</v>
      </c>
      <c r="D91" s="155"/>
      <c r="E91" s="155"/>
      <c r="F91" s="176" t="s">
        <v>602</v>
      </c>
      <c r="G91" s="177"/>
      <c r="H91" s="155" t="s">
        <v>623</v>
      </c>
      <c r="I91" s="155" t="s">
        <v>598</v>
      </c>
      <c r="J91" s="155">
        <v>50</v>
      </c>
      <c r="K91" s="167"/>
    </row>
    <row r="92" spans="2:11" customFormat="1" ht="15" customHeight="1" x14ac:dyDescent="0.2">
      <c r="B92" s="178"/>
      <c r="C92" s="155" t="s">
        <v>624</v>
      </c>
      <c r="D92" s="155"/>
      <c r="E92" s="155"/>
      <c r="F92" s="176" t="s">
        <v>602</v>
      </c>
      <c r="G92" s="177"/>
      <c r="H92" s="155" t="s">
        <v>625</v>
      </c>
      <c r="I92" s="155" t="s">
        <v>598</v>
      </c>
      <c r="J92" s="155">
        <v>255</v>
      </c>
      <c r="K92" s="167"/>
    </row>
    <row r="93" spans="2:11" customFormat="1" ht="15" customHeight="1" x14ac:dyDescent="0.2">
      <c r="B93" s="178"/>
      <c r="C93" s="155" t="s">
        <v>626</v>
      </c>
      <c r="D93" s="155"/>
      <c r="E93" s="155"/>
      <c r="F93" s="176" t="s">
        <v>596</v>
      </c>
      <c r="G93" s="177"/>
      <c r="H93" s="155" t="s">
        <v>627</v>
      </c>
      <c r="I93" s="155" t="s">
        <v>628</v>
      </c>
      <c r="J93" s="155"/>
      <c r="K93" s="167"/>
    </row>
    <row r="94" spans="2:11" customFormat="1" ht="15" customHeight="1" x14ac:dyDescent="0.2">
      <c r="B94" s="178"/>
      <c r="C94" s="155" t="s">
        <v>629</v>
      </c>
      <c r="D94" s="155"/>
      <c r="E94" s="155"/>
      <c r="F94" s="176" t="s">
        <v>596</v>
      </c>
      <c r="G94" s="177"/>
      <c r="H94" s="155" t="s">
        <v>630</v>
      </c>
      <c r="I94" s="155" t="s">
        <v>631</v>
      </c>
      <c r="J94" s="155"/>
      <c r="K94" s="167"/>
    </row>
    <row r="95" spans="2:11" customFormat="1" ht="15" customHeight="1" x14ac:dyDescent="0.2">
      <c r="B95" s="178"/>
      <c r="C95" s="155" t="s">
        <v>632</v>
      </c>
      <c r="D95" s="155"/>
      <c r="E95" s="155"/>
      <c r="F95" s="176" t="s">
        <v>596</v>
      </c>
      <c r="G95" s="177"/>
      <c r="H95" s="155" t="s">
        <v>632</v>
      </c>
      <c r="I95" s="155" t="s">
        <v>631</v>
      </c>
      <c r="J95" s="155"/>
      <c r="K95" s="167"/>
    </row>
    <row r="96" spans="2:11" customFormat="1" ht="15" customHeight="1" x14ac:dyDescent="0.2">
      <c r="B96" s="178"/>
      <c r="C96" s="155" t="s">
        <v>44</v>
      </c>
      <c r="D96" s="155"/>
      <c r="E96" s="155"/>
      <c r="F96" s="176" t="s">
        <v>596</v>
      </c>
      <c r="G96" s="177"/>
      <c r="H96" s="155" t="s">
        <v>633</v>
      </c>
      <c r="I96" s="155" t="s">
        <v>631</v>
      </c>
      <c r="J96" s="155"/>
      <c r="K96" s="167"/>
    </row>
    <row r="97" spans="2:11" customFormat="1" ht="15" customHeight="1" x14ac:dyDescent="0.2">
      <c r="B97" s="178"/>
      <c r="C97" s="155" t="s">
        <v>54</v>
      </c>
      <c r="D97" s="155"/>
      <c r="E97" s="155"/>
      <c r="F97" s="176" t="s">
        <v>596</v>
      </c>
      <c r="G97" s="177"/>
      <c r="H97" s="155" t="s">
        <v>634</v>
      </c>
      <c r="I97" s="155" t="s">
        <v>631</v>
      </c>
      <c r="J97" s="155"/>
      <c r="K97" s="167"/>
    </row>
    <row r="98" spans="2:11" customFormat="1" ht="15" customHeight="1" x14ac:dyDescent="0.2">
      <c r="B98" s="179"/>
      <c r="C98" s="180"/>
      <c r="D98" s="180"/>
      <c r="E98" s="180"/>
      <c r="F98" s="180"/>
      <c r="G98" s="180"/>
      <c r="H98" s="180"/>
      <c r="I98" s="180"/>
      <c r="J98" s="180"/>
      <c r="K98" s="181"/>
    </row>
    <row r="99" spans="2:11" customFormat="1" ht="18.75" customHeight="1" x14ac:dyDescent="0.2">
      <c r="B99" s="182"/>
      <c r="C99" s="183"/>
      <c r="D99" s="183"/>
      <c r="E99" s="183"/>
      <c r="F99" s="183"/>
      <c r="G99" s="183"/>
      <c r="H99" s="183"/>
      <c r="I99" s="183"/>
      <c r="J99" s="183"/>
      <c r="K99" s="182"/>
    </row>
    <row r="100" spans="2:11" customFormat="1" ht="18.75" customHeight="1" x14ac:dyDescent="0.2">
      <c r="B100" s="162"/>
      <c r="C100" s="162"/>
      <c r="D100" s="162"/>
      <c r="E100" s="162"/>
      <c r="F100" s="162"/>
      <c r="G100" s="162"/>
      <c r="H100" s="162"/>
      <c r="I100" s="162"/>
      <c r="J100" s="162"/>
      <c r="K100" s="162"/>
    </row>
    <row r="101" spans="2:11" customFormat="1" ht="7.5" customHeight="1" x14ac:dyDescent="0.2">
      <c r="B101" s="163"/>
      <c r="C101" s="164"/>
      <c r="D101" s="164"/>
      <c r="E101" s="164"/>
      <c r="F101" s="164"/>
      <c r="G101" s="164"/>
      <c r="H101" s="164"/>
      <c r="I101" s="164"/>
      <c r="J101" s="164"/>
      <c r="K101" s="165"/>
    </row>
    <row r="102" spans="2:11" customFormat="1" ht="45" customHeight="1" x14ac:dyDescent="0.2">
      <c r="B102" s="166"/>
      <c r="C102" s="277" t="s">
        <v>635</v>
      </c>
      <c r="D102" s="277"/>
      <c r="E102" s="277"/>
      <c r="F102" s="277"/>
      <c r="G102" s="277"/>
      <c r="H102" s="277"/>
      <c r="I102" s="277"/>
      <c r="J102" s="277"/>
      <c r="K102" s="167"/>
    </row>
    <row r="103" spans="2:11" customFormat="1" ht="17.25" customHeight="1" x14ac:dyDescent="0.2">
      <c r="B103" s="166"/>
      <c r="C103" s="168" t="s">
        <v>590</v>
      </c>
      <c r="D103" s="168"/>
      <c r="E103" s="168"/>
      <c r="F103" s="168" t="s">
        <v>591</v>
      </c>
      <c r="G103" s="169"/>
      <c r="H103" s="168" t="s">
        <v>60</v>
      </c>
      <c r="I103" s="168" t="s">
        <v>63</v>
      </c>
      <c r="J103" s="168" t="s">
        <v>592</v>
      </c>
      <c r="K103" s="167"/>
    </row>
    <row r="104" spans="2:11" customFormat="1" ht="17.25" customHeight="1" x14ac:dyDescent="0.2">
      <c r="B104" s="166"/>
      <c r="C104" s="170" t="s">
        <v>593</v>
      </c>
      <c r="D104" s="170"/>
      <c r="E104" s="170"/>
      <c r="F104" s="171" t="s">
        <v>594</v>
      </c>
      <c r="G104" s="172"/>
      <c r="H104" s="170"/>
      <c r="I104" s="170"/>
      <c r="J104" s="170" t="s">
        <v>595</v>
      </c>
      <c r="K104" s="167"/>
    </row>
    <row r="105" spans="2:11" customFormat="1" ht="5.25" customHeight="1" x14ac:dyDescent="0.2">
      <c r="B105" s="166"/>
      <c r="C105" s="168"/>
      <c r="D105" s="168"/>
      <c r="E105" s="168"/>
      <c r="F105" s="168"/>
      <c r="G105" s="184"/>
      <c r="H105" s="168"/>
      <c r="I105" s="168"/>
      <c r="J105" s="168"/>
      <c r="K105" s="167"/>
    </row>
    <row r="106" spans="2:11" customFormat="1" ht="15" customHeight="1" x14ac:dyDescent="0.2">
      <c r="B106" s="166"/>
      <c r="C106" s="155" t="s">
        <v>59</v>
      </c>
      <c r="D106" s="175"/>
      <c r="E106" s="175"/>
      <c r="F106" s="176" t="s">
        <v>596</v>
      </c>
      <c r="G106" s="155"/>
      <c r="H106" s="155" t="s">
        <v>636</v>
      </c>
      <c r="I106" s="155" t="s">
        <v>598</v>
      </c>
      <c r="J106" s="155">
        <v>20</v>
      </c>
      <c r="K106" s="167"/>
    </row>
    <row r="107" spans="2:11" customFormat="1" ht="15" customHeight="1" x14ac:dyDescent="0.2">
      <c r="B107" s="166"/>
      <c r="C107" s="155" t="s">
        <v>599</v>
      </c>
      <c r="D107" s="155"/>
      <c r="E107" s="155"/>
      <c r="F107" s="176" t="s">
        <v>596</v>
      </c>
      <c r="G107" s="155"/>
      <c r="H107" s="155" t="s">
        <v>636</v>
      </c>
      <c r="I107" s="155" t="s">
        <v>598</v>
      </c>
      <c r="J107" s="155">
        <v>120</v>
      </c>
      <c r="K107" s="167"/>
    </row>
    <row r="108" spans="2:11" customFormat="1" ht="15" customHeight="1" x14ac:dyDescent="0.2">
      <c r="B108" s="178"/>
      <c r="C108" s="155" t="s">
        <v>601</v>
      </c>
      <c r="D108" s="155"/>
      <c r="E108" s="155"/>
      <c r="F108" s="176" t="s">
        <v>602</v>
      </c>
      <c r="G108" s="155"/>
      <c r="H108" s="155" t="s">
        <v>636</v>
      </c>
      <c r="I108" s="155" t="s">
        <v>598</v>
      </c>
      <c r="J108" s="155">
        <v>50</v>
      </c>
      <c r="K108" s="167"/>
    </row>
    <row r="109" spans="2:11" customFormat="1" ht="15" customHeight="1" x14ac:dyDescent="0.2">
      <c r="B109" s="178"/>
      <c r="C109" s="155" t="s">
        <v>604</v>
      </c>
      <c r="D109" s="155"/>
      <c r="E109" s="155"/>
      <c r="F109" s="176" t="s">
        <v>596</v>
      </c>
      <c r="G109" s="155"/>
      <c r="H109" s="155" t="s">
        <v>636</v>
      </c>
      <c r="I109" s="155" t="s">
        <v>606</v>
      </c>
      <c r="J109" s="155"/>
      <c r="K109" s="167"/>
    </row>
    <row r="110" spans="2:11" customFormat="1" ht="15" customHeight="1" x14ac:dyDescent="0.2">
      <c r="B110" s="178"/>
      <c r="C110" s="155" t="s">
        <v>615</v>
      </c>
      <c r="D110" s="155"/>
      <c r="E110" s="155"/>
      <c r="F110" s="176" t="s">
        <v>602</v>
      </c>
      <c r="G110" s="155"/>
      <c r="H110" s="155" t="s">
        <v>636</v>
      </c>
      <c r="I110" s="155" t="s">
        <v>598</v>
      </c>
      <c r="J110" s="155">
        <v>50</v>
      </c>
      <c r="K110" s="167"/>
    </row>
    <row r="111" spans="2:11" customFormat="1" ht="15" customHeight="1" x14ac:dyDescent="0.2">
      <c r="B111" s="178"/>
      <c r="C111" s="155" t="s">
        <v>623</v>
      </c>
      <c r="D111" s="155"/>
      <c r="E111" s="155"/>
      <c r="F111" s="176" t="s">
        <v>602</v>
      </c>
      <c r="G111" s="155"/>
      <c r="H111" s="155" t="s">
        <v>636</v>
      </c>
      <c r="I111" s="155" t="s">
        <v>598</v>
      </c>
      <c r="J111" s="155">
        <v>50</v>
      </c>
      <c r="K111" s="167"/>
    </row>
    <row r="112" spans="2:11" customFormat="1" ht="15" customHeight="1" x14ac:dyDescent="0.2">
      <c r="B112" s="178"/>
      <c r="C112" s="155" t="s">
        <v>621</v>
      </c>
      <c r="D112" s="155"/>
      <c r="E112" s="155"/>
      <c r="F112" s="176" t="s">
        <v>602</v>
      </c>
      <c r="G112" s="155"/>
      <c r="H112" s="155" t="s">
        <v>636</v>
      </c>
      <c r="I112" s="155" t="s">
        <v>598</v>
      </c>
      <c r="J112" s="155">
        <v>50</v>
      </c>
      <c r="K112" s="167"/>
    </row>
    <row r="113" spans="2:11" customFormat="1" ht="15" customHeight="1" x14ac:dyDescent="0.2">
      <c r="B113" s="178"/>
      <c r="C113" s="155" t="s">
        <v>59</v>
      </c>
      <c r="D113" s="155"/>
      <c r="E113" s="155"/>
      <c r="F113" s="176" t="s">
        <v>596</v>
      </c>
      <c r="G113" s="155"/>
      <c r="H113" s="155" t="s">
        <v>637</v>
      </c>
      <c r="I113" s="155" t="s">
        <v>598</v>
      </c>
      <c r="J113" s="155">
        <v>20</v>
      </c>
      <c r="K113" s="167"/>
    </row>
    <row r="114" spans="2:11" customFormat="1" ht="15" customHeight="1" x14ac:dyDescent="0.2">
      <c r="B114" s="178"/>
      <c r="C114" s="155" t="s">
        <v>638</v>
      </c>
      <c r="D114" s="155"/>
      <c r="E114" s="155"/>
      <c r="F114" s="176" t="s">
        <v>596</v>
      </c>
      <c r="G114" s="155"/>
      <c r="H114" s="155" t="s">
        <v>639</v>
      </c>
      <c r="I114" s="155" t="s">
        <v>598</v>
      </c>
      <c r="J114" s="155">
        <v>120</v>
      </c>
      <c r="K114" s="167"/>
    </row>
    <row r="115" spans="2:11" customFormat="1" ht="15" customHeight="1" x14ac:dyDescent="0.2">
      <c r="B115" s="178"/>
      <c r="C115" s="155" t="s">
        <v>44</v>
      </c>
      <c r="D115" s="155"/>
      <c r="E115" s="155"/>
      <c r="F115" s="176" t="s">
        <v>596</v>
      </c>
      <c r="G115" s="155"/>
      <c r="H115" s="155" t="s">
        <v>640</v>
      </c>
      <c r="I115" s="155" t="s">
        <v>631</v>
      </c>
      <c r="J115" s="155"/>
      <c r="K115" s="167"/>
    </row>
    <row r="116" spans="2:11" customFormat="1" ht="15" customHeight="1" x14ac:dyDescent="0.2">
      <c r="B116" s="178"/>
      <c r="C116" s="155" t="s">
        <v>54</v>
      </c>
      <c r="D116" s="155"/>
      <c r="E116" s="155"/>
      <c r="F116" s="176" t="s">
        <v>596</v>
      </c>
      <c r="G116" s="155"/>
      <c r="H116" s="155" t="s">
        <v>641</v>
      </c>
      <c r="I116" s="155" t="s">
        <v>631</v>
      </c>
      <c r="J116" s="155"/>
      <c r="K116" s="167"/>
    </row>
    <row r="117" spans="2:11" customFormat="1" ht="15" customHeight="1" x14ac:dyDescent="0.2">
      <c r="B117" s="178"/>
      <c r="C117" s="155" t="s">
        <v>63</v>
      </c>
      <c r="D117" s="155"/>
      <c r="E117" s="155"/>
      <c r="F117" s="176" t="s">
        <v>596</v>
      </c>
      <c r="G117" s="155"/>
      <c r="H117" s="155" t="s">
        <v>642</v>
      </c>
      <c r="I117" s="155" t="s">
        <v>643</v>
      </c>
      <c r="J117" s="155"/>
      <c r="K117" s="167"/>
    </row>
    <row r="118" spans="2:11" customFormat="1" ht="15" customHeight="1" x14ac:dyDescent="0.2">
      <c r="B118" s="179"/>
      <c r="C118" s="185"/>
      <c r="D118" s="185"/>
      <c r="E118" s="185"/>
      <c r="F118" s="185"/>
      <c r="G118" s="185"/>
      <c r="H118" s="185"/>
      <c r="I118" s="185"/>
      <c r="J118" s="185"/>
      <c r="K118" s="181"/>
    </row>
    <row r="119" spans="2:11" customFormat="1" ht="18.75" customHeight="1" x14ac:dyDescent="0.2">
      <c r="B119" s="186"/>
      <c r="C119" s="187"/>
      <c r="D119" s="187"/>
      <c r="E119" s="187"/>
      <c r="F119" s="188"/>
      <c r="G119" s="187"/>
      <c r="H119" s="187"/>
      <c r="I119" s="187"/>
      <c r="J119" s="187"/>
      <c r="K119" s="186"/>
    </row>
    <row r="120" spans="2:11" customFormat="1" ht="18.75" customHeight="1" x14ac:dyDescent="0.2">
      <c r="B120" s="162"/>
      <c r="C120" s="162"/>
      <c r="D120" s="162"/>
      <c r="E120" s="162"/>
      <c r="F120" s="162"/>
      <c r="G120" s="162"/>
      <c r="H120" s="162"/>
      <c r="I120" s="162"/>
      <c r="J120" s="162"/>
      <c r="K120" s="162"/>
    </row>
    <row r="121" spans="2:11" customFormat="1" ht="7.5" customHeight="1" x14ac:dyDescent="0.2">
      <c r="B121" s="189"/>
      <c r="C121" s="190"/>
      <c r="D121" s="190"/>
      <c r="E121" s="190"/>
      <c r="F121" s="190"/>
      <c r="G121" s="190"/>
      <c r="H121" s="190"/>
      <c r="I121" s="190"/>
      <c r="J121" s="190"/>
      <c r="K121" s="191"/>
    </row>
    <row r="122" spans="2:11" customFormat="1" ht="45" customHeight="1" x14ac:dyDescent="0.2">
      <c r="B122" s="192"/>
      <c r="C122" s="275" t="s">
        <v>644</v>
      </c>
      <c r="D122" s="275"/>
      <c r="E122" s="275"/>
      <c r="F122" s="275"/>
      <c r="G122" s="275"/>
      <c r="H122" s="275"/>
      <c r="I122" s="275"/>
      <c r="J122" s="275"/>
      <c r="K122" s="193"/>
    </row>
    <row r="123" spans="2:11" customFormat="1" ht="17.25" customHeight="1" x14ac:dyDescent="0.2">
      <c r="B123" s="194"/>
      <c r="C123" s="168" t="s">
        <v>590</v>
      </c>
      <c r="D123" s="168"/>
      <c r="E123" s="168"/>
      <c r="F123" s="168" t="s">
        <v>591</v>
      </c>
      <c r="G123" s="169"/>
      <c r="H123" s="168" t="s">
        <v>60</v>
      </c>
      <c r="I123" s="168" t="s">
        <v>63</v>
      </c>
      <c r="J123" s="168" t="s">
        <v>592</v>
      </c>
      <c r="K123" s="195"/>
    </row>
    <row r="124" spans="2:11" customFormat="1" ht="17.25" customHeight="1" x14ac:dyDescent="0.2">
      <c r="B124" s="194"/>
      <c r="C124" s="170" t="s">
        <v>593</v>
      </c>
      <c r="D124" s="170"/>
      <c r="E124" s="170"/>
      <c r="F124" s="171" t="s">
        <v>594</v>
      </c>
      <c r="G124" s="172"/>
      <c r="H124" s="170"/>
      <c r="I124" s="170"/>
      <c r="J124" s="170" t="s">
        <v>595</v>
      </c>
      <c r="K124" s="195"/>
    </row>
    <row r="125" spans="2:11" customFormat="1" ht="5.25" customHeight="1" x14ac:dyDescent="0.2">
      <c r="B125" s="196"/>
      <c r="C125" s="173"/>
      <c r="D125" s="173"/>
      <c r="E125" s="173"/>
      <c r="F125" s="173"/>
      <c r="G125" s="197"/>
      <c r="H125" s="173"/>
      <c r="I125" s="173"/>
      <c r="J125" s="173"/>
      <c r="K125" s="198"/>
    </row>
    <row r="126" spans="2:11" customFormat="1" ht="15" customHeight="1" x14ac:dyDescent="0.2">
      <c r="B126" s="196"/>
      <c r="C126" s="155" t="s">
        <v>599</v>
      </c>
      <c r="D126" s="175"/>
      <c r="E126" s="175"/>
      <c r="F126" s="176" t="s">
        <v>596</v>
      </c>
      <c r="G126" s="155"/>
      <c r="H126" s="155" t="s">
        <v>636</v>
      </c>
      <c r="I126" s="155" t="s">
        <v>598</v>
      </c>
      <c r="J126" s="155">
        <v>120</v>
      </c>
      <c r="K126" s="199"/>
    </row>
    <row r="127" spans="2:11" customFormat="1" ht="15" customHeight="1" x14ac:dyDescent="0.2">
      <c r="B127" s="196"/>
      <c r="C127" s="155" t="s">
        <v>645</v>
      </c>
      <c r="D127" s="155"/>
      <c r="E127" s="155"/>
      <c r="F127" s="176" t="s">
        <v>596</v>
      </c>
      <c r="G127" s="155"/>
      <c r="H127" s="155" t="s">
        <v>646</v>
      </c>
      <c r="I127" s="155" t="s">
        <v>598</v>
      </c>
      <c r="J127" s="155" t="s">
        <v>647</v>
      </c>
      <c r="K127" s="199"/>
    </row>
    <row r="128" spans="2:11" customFormat="1" ht="15" customHeight="1" x14ac:dyDescent="0.2">
      <c r="B128" s="196"/>
      <c r="C128" s="155" t="s">
        <v>90</v>
      </c>
      <c r="D128" s="155"/>
      <c r="E128" s="155"/>
      <c r="F128" s="176" t="s">
        <v>596</v>
      </c>
      <c r="G128" s="155"/>
      <c r="H128" s="155" t="s">
        <v>648</v>
      </c>
      <c r="I128" s="155" t="s">
        <v>598</v>
      </c>
      <c r="J128" s="155" t="s">
        <v>647</v>
      </c>
      <c r="K128" s="199"/>
    </row>
    <row r="129" spans="2:11" customFormat="1" ht="15" customHeight="1" x14ac:dyDescent="0.2">
      <c r="B129" s="196"/>
      <c r="C129" s="155" t="s">
        <v>607</v>
      </c>
      <c r="D129" s="155"/>
      <c r="E129" s="155"/>
      <c r="F129" s="176" t="s">
        <v>602</v>
      </c>
      <c r="G129" s="155"/>
      <c r="H129" s="155" t="s">
        <v>608</v>
      </c>
      <c r="I129" s="155" t="s">
        <v>598</v>
      </c>
      <c r="J129" s="155">
        <v>15</v>
      </c>
      <c r="K129" s="199"/>
    </row>
    <row r="130" spans="2:11" customFormat="1" ht="15" customHeight="1" x14ac:dyDescent="0.2">
      <c r="B130" s="196"/>
      <c r="C130" s="155" t="s">
        <v>609</v>
      </c>
      <c r="D130" s="155"/>
      <c r="E130" s="155"/>
      <c r="F130" s="176" t="s">
        <v>602</v>
      </c>
      <c r="G130" s="155"/>
      <c r="H130" s="155" t="s">
        <v>610</v>
      </c>
      <c r="I130" s="155" t="s">
        <v>598</v>
      </c>
      <c r="J130" s="155">
        <v>15</v>
      </c>
      <c r="K130" s="199"/>
    </row>
    <row r="131" spans="2:11" customFormat="1" ht="15" customHeight="1" x14ac:dyDescent="0.2">
      <c r="B131" s="196"/>
      <c r="C131" s="155" t="s">
        <v>611</v>
      </c>
      <c r="D131" s="155"/>
      <c r="E131" s="155"/>
      <c r="F131" s="176" t="s">
        <v>602</v>
      </c>
      <c r="G131" s="155"/>
      <c r="H131" s="155" t="s">
        <v>612</v>
      </c>
      <c r="I131" s="155" t="s">
        <v>598</v>
      </c>
      <c r="J131" s="155">
        <v>20</v>
      </c>
      <c r="K131" s="199"/>
    </row>
    <row r="132" spans="2:11" customFormat="1" ht="15" customHeight="1" x14ac:dyDescent="0.2">
      <c r="B132" s="196"/>
      <c r="C132" s="155" t="s">
        <v>613</v>
      </c>
      <c r="D132" s="155"/>
      <c r="E132" s="155"/>
      <c r="F132" s="176" t="s">
        <v>602</v>
      </c>
      <c r="G132" s="155"/>
      <c r="H132" s="155" t="s">
        <v>614</v>
      </c>
      <c r="I132" s="155" t="s">
        <v>598</v>
      </c>
      <c r="J132" s="155">
        <v>20</v>
      </c>
      <c r="K132" s="199"/>
    </row>
    <row r="133" spans="2:11" customFormat="1" ht="15" customHeight="1" x14ac:dyDescent="0.2">
      <c r="B133" s="196"/>
      <c r="C133" s="155" t="s">
        <v>601</v>
      </c>
      <c r="D133" s="155"/>
      <c r="E133" s="155"/>
      <c r="F133" s="176" t="s">
        <v>602</v>
      </c>
      <c r="G133" s="155"/>
      <c r="H133" s="155" t="s">
        <v>636</v>
      </c>
      <c r="I133" s="155" t="s">
        <v>598</v>
      </c>
      <c r="J133" s="155">
        <v>50</v>
      </c>
      <c r="K133" s="199"/>
    </row>
    <row r="134" spans="2:11" customFormat="1" ht="15" customHeight="1" x14ac:dyDescent="0.2">
      <c r="B134" s="196"/>
      <c r="C134" s="155" t="s">
        <v>615</v>
      </c>
      <c r="D134" s="155"/>
      <c r="E134" s="155"/>
      <c r="F134" s="176" t="s">
        <v>602</v>
      </c>
      <c r="G134" s="155"/>
      <c r="H134" s="155" t="s">
        <v>636</v>
      </c>
      <c r="I134" s="155" t="s">
        <v>598</v>
      </c>
      <c r="J134" s="155">
        <v>50</v>
      </c>
      <c r="K134" s="199"/>
    </row>
    <row r="135" spans="2:11" customFormat="1" ht="15" customHeight="1" x14ac:dyDescent="0.2">
      <c r="B135" s="196"/>
      <c r="C135" s="155" t="s">
        <v>621</v>
      </c>
      <c r="D135" s="155"/>
      <c r="E135" s="155"/>
      <c r="F135" s="176" t="s">
        <v>602</v>
      </c>
      <c r="G135" s="155"/>
      <c r="H135" s="155" t="s">
        <v>636</v>
      </c>
      <c r="I135" s="155" t="s">
        <v>598</v>
      </c>
      <c r="J135" s="155">
        <v>50</v>
      </c>
      <c r="K135" s="199"/>
    </row>
    <row r="136" spans="2:11" customFormat="1" ht="15" customHeight="1" x14ac:dyDescent="0.2">
      <c r="B136" s="196"/>
      <c r="C136" s="155" t="s">
        <v>623</v>
      </c>
      <c r="D136" s="155"/>
      <c r="E136" s="155"/>
      <c r="F136" s="176" t="s">
        <v>602</v>
      </c>
      <c r="G136" s="155"/>
      <c r="H136" s="155" t="s">
        <v>636</v>
      </c>
      <c r="I136" s="155" t="s">
        <v>598</v>
      </c>
      <c r="J136" s="155">
        <v>50</v>
      </c>
      <c r="K136" s="199"/>
    </row>
    <row r="137" spans="2:11" customFormat="1" ht="15" customHeight="1" x14ac:dyDescent="0.2">
      <c r="B137" s="196"/>
      <c r="C137" s="155" t="s">
        <v>624</v>
      </c>
      <c r="D137" s="155"/>
      <c r="E137" s="155"/>
      <c r="F137" s="176" t="s">
        <v>602</v>
      </c>
      <c r="G137" s="155"/>
      <c r="H137" s="155" t="s">
        <v>649</v>
      </c>
      <c r="I137" s="155" t="s">
        <v>598</v>
      </c>
      <c r="J137" s="155">
        <v>255</v>
      </c>
      <c r="K137" s="199"/>
    </row>
    <row r="138" spans="2:11" customFormat="1" ht="15" customHeight="1" x14ac:dyDescent="0.2">
      <c r="B138" s="196"/>
      <c r="C138" s="155" t="s">
        <v>626</v>
      </c>
      <c r="D138" s="155"/>
      <c r="E138" s="155"/>
      <c r="F138" s="176" t="s">
        <v>596</v>
      </c>
      <c r="G138" s="155"/>
      <c r="H138" s="155" t="s">
        <v>650</v>
      </c>
      <c r="I138" s="155" t="s">
        <v>628</v>
      </c>
      <c r="J138" s="155"/>
      <c r="K138" s="199"/>
    </row>
    <row r="139" spans="2:11" customFormat="1" ht="15" customHeight="1" x14ac:dyDescent="0.2">
      <c r="B139" s="196"/>
      <c r="C139" s="155" t="s">
        <v>629</v>
      </c>
      <c r="D139" s="155"/>
      <c r="E139" s="155"/>
      <c r="F139" s="176" t="s">
        <v>596</v>
      </c>
      <c r="G139" s="155"/>
      <c r="H139" s="155" t="s">
        <v>651</v>
      </c>
      <c r="I139" s="155" t="s">
        <v>631</v>
      </c>
      <c r="J139" s="155"/>
      <c r="K139" s="199"/>
    </row>
    <row r="140" spans="2:11" customFormat="1" ht="15" customHeight="1" x14ac:dyDescent="0.2">
      <c r="B140" s="196"/>
      <c r="C140" s="155" t="s">
        <v>632</v>
      </c>
      <c r="D140" s="155"/>
      <c r="E140" s="155"/>
      <c r="F140" s="176" t="s">
        <v>596</v>
      </c>
      <c r="G140" s="155"/>
      <c r="H140" s="155" t="s">
        <v>632</v>
      </c>
      <c r="I140" s="155" t="s">
        <v>631</v>
      </c>
      <c r="J140" s="155"/>
      <c r="K140" s="199"/>
    </row>
    <row r="141" spans="2:11" customFormat="1" ht="15" customHeight="1" x14ac:dyDescent="0.2">
      <c r="B141" s="196"/>
      <c r="C141" s="155" t="s">
        <v>44</v>
      </c>
      <c r="D141" s="155"/>
      <c r="E141" s="155"/>
      <c r="F141" s="176" t="s">
        <v>596</v>
      </c>
      <c r="G141" s="155"/>
      <c r="H141" s="155" t="s">
        <v>652</v>
      </c>
      <c r="I141" s="155" t="s">
        <v>631</v>
      </c>
      <c r="J141" s="155"/>
      <c r="K141" s="199"/>
    </row>
    <row r="142" spans="2:11" customFormat="1" ht="15" customHeight="1" x14ac:dyDescent="0.2">
      <c r="B142" s="196"/>
      <c r="C142" s="155" t="s">
        <v>653</v>
      </c>
      <c r="D142" s="155"/>
      <c r="E142" s="155"/>
      <c r="F142" s="176" t="s">
        <v>596</v>
      </c>
      <c r="G142" s="155"/>
      <c r="H142" s="155" t="s">
        <v>654</v>
      </c>
      <c r="I142" s="155" t="s">
        <v>631</v>
      </c>
      <c r="J142" s="155"/>
      <c r="K142" s="199"/>
    </row>
    <row r="143" spans="2:11" customFormat="1" ht="15" customHeight="1" x14ac:dyDescent="0.2">
      <c r="B143" s="200"/>
      <c r="C143" s="201"/>
      <c r="D143" s="201"/>
      <c r="E143" s="201"/>
      <c r="F143" s="201"/>
      <c r="G143" s="201"/>
      <c r="H143" s="201"/>
      <c r="I143" s="201"/>
      <c r="J143" s="201"/>
      <c r="K143" s="202"/>
    </row>
    <row r="144" spans="2:11" customFormat="1" ht="18.75" customHeight="1" x14ac:dyDescent="0.2">
      <c r="B144" s="187"/>
      <c r="C144" s="187"/>
      <c r="D144" s="187"/>
      <c r="E144" s="187"/>
      <c r="F144" s="188"/>
      <c r="G144" s="187"/>
      <c r="H144" s="187"/>
      <c r="I144" s="187"/>
      <c r="J144" s="187"/>
      <c r="K144" s="187"/>
    </row>
    <row r="145" spans="2:11" customFormat="1" ht="18.75" customHeight="1" x14ac:dyDescent="0.2">
      <c r="B145" s="162"/>
      <c r="C145" s="162"/>
      <c r="D145" s="162"/>
      <c r="E145" s="162"/>
      <c r="F145" s="162"/>
      <c r="G145" s="162"/>
      <c r="H145" s="162"/>
      <c r="I145" s="162"/>
      <c r="J145" s="162"/>
      <c r="K145" s="162"/>
    </row>
    <row r="146" spans="2:11" customFormat="1" ht="7.5" customHeight="1" x14ac:dyDescent="0.2">
      <c r="B146" s="163"/>
      <c r="C146" s="164"/>
      <c r="D146" s="164"/>
      <c r="E146" s="164"/>
      <c r="F146" s="164"/>
      <c r="G146" s="164"/>
      <c r="H146" s="164"/>
      <c r="I146" s="164"/>
      <c r="J146" s="164"/>
      <c r="K146" s="165"/>
    </row>
    <row r="147" spans="2:11" customFormat="1" ht="45" customHeight="1" x14ac:dyDescent="0.2">
      <c r="B147" s="166"/>
      <c r="C147" s="277" t="s">
        <v>655</v>
      </c>
      <c r="D147" s="277"/>
      <c r="E147" s="277"/>
      <c r="F147" s="277"/>
      <c r="G147" s="277"/>
      <c r="H147" s="277"/>
      <c r="I147" s="277"/>
      <c r="J147" s="277"/>
      <c r="K147" s="167"/>
    </row>
    <row r="148" spans="2:11" customFormat="1" ht="17.25" customHeight="1" x14ac:dyDescent="0.2">
      <c r="B148" s="166"/>
      <c r="C148" s="168" t="s">
        <v>590</v>
      </c>
      <c r="D148" s="168"/>
      <c r="E148" s="168"/>
      <c r="F148" s="168" t="s">
        <v>591</v>
      </c>
      <c r="G148" s="169"/>
      <c r="H148" s="168" t="s">
        <v>60</v>
      </c>
      <c r="I148" s="168" t="s">
        <v>63</v>
      </c>
      <c r="J148" s="168" t="s">
        <v>592</v>
      </c>
      <c r="K148" s="167"/>
    </row>
    <row r="149" spans="2:11" customFormat="1" ht="17.25" customHeight="1" x14ac:dyDescent="0.2">
      <c r="B149" s="166"/>
      <c r="C149" s="170" t="s">
        <v>593</v>
      </c>
      <c r="D149" s="170"/>
      <c r="E149" s="170"/>
      <c r="F149" s="171" t="s">
        <v>594</v>
      </c>
      <c r="G149" s="172"/>
      <c r="H149" s="170"/>
      <c r="I149" s="170"/>
      <c r="J149" s="170" t="s">
        <v>595</v>
      </c>
      <c r="K149" s="167"/>
    </row>
    <row r="150" spans="2:11" customFormat="1" ht="5.25" customHeight="1" x14ac:dyDescent="0.2">
      <c r="B150" s="178"/>
      <c r="C150" s="173"/>
      <c r="D150" s="173"/>
      <c r="E150" s="173"/>
      <c r="F150" s="173"/>
      <c r="G150" s="174"/>
      <c r="H150" s="173"/>
      <c r="I150" s="173"/>
      <c r="J150" s="173"/>
      <c r="K150" s="199"/>
    </row>
    <row r="151" spans="2:11" customFormat="1" ht="15" customHeight="1" x14ac:dyDescent="0.2">
      <c r="B151" s="178"/>
      <c r="C151" s="203" t="s">
        <v>599</v>
      </c>
      <c r="D151" s="155"/>
      <c r="E151" s="155"/>
      <c r="F151" s="204" t="s">
        <v>596</v>
      </c>
      <c r="G151" s="155"/>
      <c r="H151" s="203" t="s">
        <v>636</v>
      </c>
      <c r="I151" s="203" t="s">
        <v>598</v>
      </c>
      <c r="J151" s="203">
        <v>120</v>
      </c>
      <c r="K151" s="199"/>
    </row>
    <row r="152" spans="2:11" customFormat="1" ht="15" customHeight="1" x14ac:dyDescent="0.2">
      <c r="B152" s="178"/>
      <c r="C152" s="203" t="s">
        <v>645</v>
      </c>
      <c r="D152" s="155"/>
      <c r="E152" s="155"/>
      <c r="F152" s="204" t="s">
        <v>596</v>
      </c>
      <c r="G152" s="155"/>
      <c r="H152" s="203" t="s">
        <v>656</v>
      </c>
      <c r="I152" s="203" t="s">
        <v>598</v>
      </c>
      <c r="J152" s="203" t="s">
        <v>647</v>
      </c>
      <c r="K152" s="199"/>
    </row>
    <row r="153" spans="2:11" customFormat="1" ht="15" customHeight="1" x14ac:dyDescent="0.2">
      <c r="B153" s="178"/>
      <c r="C153" s="203" t="s">
        <v>90</v>
      </c>
      <c r="D153" s="155"/>
      <c r="E153" s="155"/>
      <c r="F153" s="204" t="s">
        <v>596</v>
      </c>
      <c r="G153" s="155"/>
      <c r="H153" s="203" t="s">
        <v>657</v>
      </c>
      <c r="I153" s="203" t="s">
        <v>598</v>
      </c>
      <c r="J153" s="203" t="s">
        <v>647</v>
      </c>
      <c r="K153" s="199"/>
    </row>
    <row r="154" spans="2:11" customFormat="1" ht="15" customHeight="1" x14ac:dyDescent="0.2">
      <c r="B154" s="178"/>
      <c r="C154" s="203" t="s">
        <v>601</v>
      </c>
      <c r="D154" s="155"/>
      <c r="E154" s="155"/>
      <c r="F154" s="204" t="s">
        <v>602</v>
      </c>
      <c r="G154" s="155"/>
      <c r="H154" s="203" t="s">
        <v>636</v>
      </c>
      <c r="I154" s="203" t="s">
        <v>598</v>
      </c>
      <c r="J154" s="203">
        <v>50</v>
      </c>
      <c r="K154" s="199"/>
    </row>
    <row r="155" spans="2:11" customFormat="1" ht="15" customHeight="1" x14ac:dyDescent="0.2">
      <c r="B155" s="178"/>
      <c r="C155" s="203" t="s">
        <v>604</v>
      </c>
      <c r="D155" s="155"/>
      <c r="E155" s="155"/>
      <c r="F155" s="204" t="s">
        <v>596</v>
      </c>
      <c r="G155" s="155"/>
      <c r="H155" s="203" t="s">
        <v>636</v>
      </c>
      <c r="I155" s="203" t="s">
        <v>606</v>
      </c>
      <c r="J155" s="203"/>
      <c r="K155" s="199"/>
    </row>
    <row r="156" spans="2:11" customFormat="1" ht="15" customHeight="1" x14ac:dyDescent="0.2">
      <c r="B156" s="178"/>
      <c r="C156" s="203" t="s">
        <v>615</v>
      </c>
      <c r="D156" s="155"/>
      <c r="E156" s="155"/>
      <c r="F156" s="204" t="s">
        <v>602</v>
      </c>
      <c r="G156" s="155"/>
      <c r="H156" s="203" t="s">
        <v>636</v>
      </c>
      <c r="I156" s="203" t="s">
        <v>598</v>
      </c>
      <c r="J156" s="203">
        <v>50</v>
      </c>
      <c r="K156" s="199"/>
    </row>
    <row r="157" spans="2:11" customFormat="1" ht="15" customHeight="1" x14ac:dyDescent="0.2">
      <c r="B157" s="178"/>
      <c r="C157" s="203" t="s">
        <v>623</v>
      </c>
      <c r="D157" s="155"/>
      <c r="E157" s="155"/>
      <c r="F157" s="204" t="s">
        <v>602</v>
      </c>
      <c r="G157" s="155"/>
      <c r="H157" s="203" t="s">
        <v>636</v>
      </c>
      <c r="I157" s="203" t="s">
        <v>598</v>
      </c>
      <c r="J157" s="203">
        <v>50</v>
      </c>
      <c r="K157" s="199"/>
    </row>
    <row r="158" spans="2:11" customFormat="1" ht="15" customHeight="1" x14ac:dyDescent="0.2">
      <c r="B158" s="178"/>
      <c r="C158" s="203" t="s">
        <v>621</v>
      </c>
      <c r="D158" s="155"/>
      <c r="E158" s="155"/>
      <c r="F158" s="204" t="s">
        <v>602</v>
      </c>
      <c r="G158" s="155"/>
      <c r="H158" s="203" t="s">
        <v>636</v>
      </c>
      <c r="I158" s="203" t="s">
        <v>598</v>
      </c>
      <c r="J158" s="203">
        <v>50</v>
      </c>
      <c r="K158" s="199"/>
    </row>
    <row r="159" spans="2:11" customFormat="1" ht="15" customHeight="1" x14ac:dyDescent="0.2">
      <c r="B159" s="178"/>
      <c r="C159" s="203" t="s">
        <v>101</v>
      </c>
      <c r="D159" s="155"/>
      <c r="E159" s="155"/>
      <c r="F159" s="204" t="s">
        <v>596</v>
      </c>
      <c r="G159" s="155"/>
      <c r="H159" s="203" t="s">
        <v>658</v>
      </c>
      <c r="I159" s="203" t="s">
        <v>598</v>
      </c>
      <c r="J159" s="203" t="s">
        <v>659</v>
      </c>
      <c r="K159" s="199"/>
    </row>
    <row r="160" spans="2:11" customFormat="1" ht="15" customHeight="1" x14ac:dyDescent="0.2">
      <c r="B160" s="178"/>
      <c r="C160" s="203" t="s">
        <v>660</v>
      </c>
      <c r="D160" s="155"/>
      <c r="E160" s="155"/>
      <c r="F160" s="204" t="s">
        <v>596</v>
      </c>
      <c r="G160" s="155"/>
      <c r="H160" s="203" t="s">
        <v>661</v>
      </c>
      <c r="I160" s="203" t="s">
        <v>631</v>
      </c>
      <c r="J160" s="203"/>
      <c r="K160" s="199"/>
    </row>
    <row r="161" spans="2:11" customFormat="1" ht="15" customHeight="1" x14ac:dyDescent="0.2">
      <c r="B161" s="205"/>
      <c r="C161" s="185"/>
      <c r="D161" s="185"/>
      <c r="E161" s="185"/>
      <c r="F161" s="185"/>
      <c r="G161" s="185"/>
      <c r="H161" s="185"/>
      <c r="I161" s="185"/>
      <c r="J161" s="185"/>
      <c r="K161" s="206"/>
    </row>
    <row r="162" spans="2:11" customFormat="1" ht="18.75" customHeight="1" x14ac:dyDescent="0.2">
      <c r="B162" s="187"/>
      <c r="C162" s="197"/>
      <c r="D162" s="197"/>
      <c r="E162" s="197"/>
      <c r="F162" s="207"/>
      <c r="G162" s="197"/>
      <c r="H162" s="197"/>
      <c r="I162" s="197"/>
      <c r="J162" s="197"/>
      <c r="K162" s="187"/>
    </row>
    <row r="163" spans="2:11" customFormat="1" ht="18.75" customHeight="1" x14ac:dyDescent="0.2">
      <c r="B163" s="162"/>
      <c r="C163" s="162"/>
      <c r="D163" s="162"/>
      <c r="E163" s="162"/>
      <c r="F163" s="162"/>
      <c r="G163" s="162"/>
      <c r="H163" s="162"/>
      <c r="I163" s="162"/>
      <c r="J163" s="162"/>
      <c r="K163" s="162"/>
    </row>
    <row r="164" spans="2:11" customFormat="1" ht="7.5" customHeight="1" x14ac:dyDescent="0.2">
      <c r="B164" s="144"/>
      <c r="C164" s="145"/>
      <c r="D164" s="145"/>
      <c r="E164" s="145"/>
      <c r="F164" s="145"/>
      <c r="G164" s="145"/>
      <c r="H164" s="145"/>
      <c r="I164" s="145"/>
      <c r="J164" s="145"/>
      <c r="K164" s="146"/>
    </row>
    <row r="165" spans="2:11" customFormat="1" ht="45" customHeight="1" x14ac:dyDescent="0.2">
      <c r="B165" s="147"/>
      <c r="C165" s="275" t="s">
        <v>662</v>
      </c>
      <c r="D165" s="275"/>
      <c r="E165" s="275"/>
      <c r="F165" s="275"/>
      <c r="G165" s="275"/>
      <c r="H165" s="275"/>
      <c r="I165" s="275"/>
      <c r="J165" s="275"/>
      <c r="K165" s="148"/>
    </row>
    <row r="166" spans="2:11" customFormat="1" ht="17.25" customHeight="1" x14ac:dyDescent="0.2">
      <c r="B166" s="147"/>
      <c r="C166" s="168" t="s">
        <v>590</v>
      </c>
      <c r="D166" s="168"/>
      <c r="E166" s="168"/>
      <c r="F166" s="168" t="s">
        <v>591</v>
      </c>
      <c r="G166" s="208"/>
      <c r="H166" s="209" t="s">
        <v>60</v>
      </c>
      <c r="I166" s="209" t="s">
        <v>63</v>
      </c>
      <c r="J166" s="168" t="s">
        <v>592</v>
      </c>
      <c r="K166" s="148"/>
    </row>
    <row r="167" spans="2:11" customFormat="1" ht="17.25" customHeight="1" x14ac:dyDescent="0.2">
      <c r="B167" s="149"/>
      <c r="C167" s="170" t="s">
        <v>593</v>
      </c>
      <c r="D167" s="170"/>
      <c r="E167" s="170"/>
      <c r="F167" s="171" t="s">
        <v>594</v>
      </c>
      <c r="G167" s="210"/>
      <c r="H167" s="211"/>
      <c r="I167" s="211"/>
      <c r="J167" s="170" t="s">
        <v>595</v>
      </c>
      <c r="K167" s="150"/>
    </row>
    <row r="168" spans="2:11" customFormat="1" ht="5.25" customHeight="1" x14ac:dyDescent="0.2">
      <c r="B168" s="178"/>
      <c r="C168" s="173"/>
      <c r="D168" s="173"/>
      <c r="E168" s="173"/>
      <c r="F168" s="173"/>
      <c r="G168" s="174"/>
      <c r="H168" s="173"/>
      <c r="I168" s="173"/>
      <c r="J168" s="173"/>
      <c r="K168" s="199"/>
    </row>
    <row r="169" spans="2:11" customFormat="1" ht="15" customHeight="1" x14ac:dyDescent="0.2">
      <c r="B169" s="178"/>
      <c r="C169" s="155" t="s">
        <v>599</v>
      </c>
      <c r="D169" s="155"/>
      <c r="E169" s="155"/>
      <c r="F169" s="176" t="s">
        <v>596</v>
      </c>
      <c r="G169" s="155"/>
      <c r="H169" s="155" t="s">
        <v>636</v>
      </c>
      <c r="I169" s="155" t="s">
        <v>598</v>
      </c>
      <c r="J169" s="155">
        <v>120</v>
      </c>
      <c r="K169" s="199"/>
    </row>
    <row r="170" spans="2:11" customFormat="1" ht="15" customHeight="1" x14ac:dyDescent="0.2">
      <c r="B170" s="178"/>
      <c r="C170" s="155" t="s">
        <v>645</v>
      </c>
      <c r="D170" s="155"/>
      <c r="E170" s="155"/>
      <c r="F170" s="176" t="s">
        <v>596</v>
      </c>
      <c r="G170" s="155"/>
      <c r="H170" s="155" t="s">
        <v>646</v>
      </c>
      <c r="I170" s="155" t="s">
        <v>598</v>
      </c>
      <c r="J170" s="155" t="s">
        <v>647</v>
      </c>
      <c r="K170" s="199"/>
    </row>
    <row r="171" spans="2:11" customFormat="1" ht="15" customHeight="1" x14ac:dyDescent="0.2">
      <c r="B171" s="178"/>
      <c r="C171" s="155" t="s">
        <v>90</v>
      </c>
      <c r="D171" s="155"/>
      <c r="E171" s="155"/>
      <c r="F171" s="176" t="s">
        <v>596</v>
      </c>
      <c r="G171" s="155"/>
      <c r="H171" s="155" t="s">
        <v>663</v>
      </c>
      <c r="I171" s="155" t="s">
        <v>598</v>
      </c>
      <c r="J171" s="155" t="s">
        <v>647</v>
      </c>
      <c r="K171" s="199"/>
    </row>
    <row r="172" spans="2:11" customFormat="1" ht="15" customHeight="1" x14ac:dyDescent="0.2">
      <c r="B172" s="178"/>
      <c r="C172" s="155" t="s">
        <v>601</v>
      </c>
      <c r="D172" s="155"/>
      <c r="E172" s="155"/>
      <c r="F172" s="176" t="s">
        <v>602</v>
      </c>
      <c r="G172" s="155"/>
      <c r="H172" s="155" t="s">
        <v>663</v>
      </c>
      <c r="I172" s="155" t="s">
        <v>598</v>
      </c>
      <c r="J172" s="155">
        <v>50</v>
      </c>
      <c r="K172" s="199"/>
    </row>
    <row r="173" spans="2:11" customFormat="1" ht="15" customHeight="1" x14ac:dyDescent="0.2">
      <c r="B173" s="178"/>
      <c r="C173" s="155" t="s">
        <v>604</v>
      </c>
      <c r="D173" s="155"/>
      <c r="E173" s="155"/>
      <c r="F173" s="176" t="s">
        <v>596</v>
      </c>
      <c r="G173" s="155"/>
      <c r="H173" s="155" t="s">
        <v>663</v>
      </c>
      <c r="I173" s="155" t="s">
        <v>606</v>
      </c>
      <c r="J173" s="155"/>
      <c r="K173" s="199"/>
    </row>
    <row r="174" spans="2:11" customFormat="1" ht="15" customHeight="1" x14ac:dyDescent="0.2">
      <c r="B174" s="178"/>
      <c r="C174" s="155" t="s">
        <v>615</v>
      </c>
      <c r="D174" s="155"/>
      <c r="E174" s="155"/>
      <c r="F174" s="176" t="s">
        <v>602</v>
      </c>
      <c r="G174" s="155"/>
      <c r="H174" s="155" t="s">
        <v>663</v>
      </c>
      <c r="I174" s="155" t="s">
        <v>598</v>
      </c>
      <c r="J174" s="155">
        <v>50</v>
      </c>
      <c r="K174" s="199"/>
    </row>
    <row r="175" spans="2:11" customFormat="1" ht="15" customHeight="1" x14ac:dyDescent="0.2">
      <c r="B175" s="178"/>
      <c r="C175" s="155" t="s">
        <v>623</v>
      </c>
      <c r="D175" s="155"/>
      <c r="E175" s="155"/>
      <c r="F175" s="176" t="s">
        <v>602</v>
      </c>
      <c r="G175" s="155"/>
      <c r="H175" s="155" t="s">
        <v>663</v>
      </c>
      <c r="I175" s="155" t="s">
        <v>598</v>
      </c>
      <c r="J175" s="155">
        <v>50</v>
      </c>
      <c r="K175" s="199"/>
    </row>
    <row r="176" spans="2:11" customFormat="1" ht="15" customHeight="1" x14ac:dyDescent="0.2">
      <c r="B176" s="178"/>
      <c r="C176" s="155" t="s">
        <v>621</v>
      </c>
      <c r="D176" s="155"/>
      <c r="E176" s="155"/>
      <c r="F176" s="176" t="s">
        <v>602</v>
      </c>
      <c r="G176" s="155"/>
      <c r="H176" s="155" t="s">
        <v>663</v>
      </c>
      <c r="I176" s="155" t="s">
        <v>598</v>
      </c>
      <c r="J176" s="155">
        <v>50</v>
      </c>
      <c r="K176" s="199"/>
    </row>
    <row r="177" spans="2:11" customFormat="1" ht="15" customHeight="1" x14ac:dyDescent="0.2">
      <c r="B177" s="178"/>
      <c r="C177" s="155" t="s">
        <v>114</v>
      </c>
      <c r="D177" s="155"/>
      <c r="E177" s="155"/>
      <c r="F177" s="176" t="s">
        <v>596</v>
      </c>
      <c r="G177" s="155"/>
      <c r="H177" s="155" t="s">
        <v>664</v>
      </c>
      <c r="I177" s="155" t="s">
        <v>665</v>
      </c>
      <c r="J177" s="155"/>
      <c r="K177" s="199"/>
    </row>
    <row r="178" spans="2:11" customFormat="1" ht="15" customHeight="1" x14ac:dyDescent="0.2">
      <c r="B178" s="178"/>
      <c r="C178" s="155" t="s">
        <v>63</v>
      </c>
      <c r="D178" s="155"/>
      <c r="E178" s="155"/>
      <c r="F178" s="176" t="s">
        <v>596</v>
      </c>
      <c r="G178" s="155"/>
      <c r="H178" s="155" t="s">
        <v>666</v>
      </c>
      <c r="I178" s="155" t="s">
        <v>667</v>
      </c>
      <c r="J178" s="155">
        <v>1</v>
      </c>
      <c r="K178" s="199"/>
    </row>
    <row r="179" spans="2:11" customFormat="1" ht="15" customHeight="1" x14ac:dyDescent="0.2">
      <c r="B179" s="178"/>
      <c r="C179" s="155" t="s">
        <v>59</v>
      </c>
      <c r="D179" s="155"/>
      <c r="E179" s="155"/>
      <c r="F179" s="176" t="s">
        <v>596</v>
      </c>
      <c r="G179" s="155"/>
      <c r="H179" s="155" t="s">
        <v>668</v>
      </c>
      <c r="I179" s="155" t="s">
        <v>598</v>
      </c>
      <c r="J179" s="155">
        <v>20</v>
      </c>
      <c r="K179" s="199"/>
    </row>
    <row r="180" spans="2:11" customFormat="1" ht="15" customHeight="1" x14ac:dyDescent="0.2">
      <c r="B180" s="178"/>
      <c r="C180" s="155" t="s">
        <v>60</v>
      </c>
      <c r="D180" s="155"/>
      <c r="E180" s="155"/>
      <c r="F180" s="176" t="s">
        <v>596</v>
      </c>
      <c r="G180" s="155"/>
      <c r="H180" s="155" t="s">
        <v>669</v>
      </c>
      <c r="I180" s="155" t="s">
        <v>598</v>
      </c>
      <c r="J180" s="155">
        <v>255</v>
      </c>
      <c r="K180" s="199"/>
    </row>
    <row r="181" spans="2:11" customFormat="1" ht="15" customHeight="1" x14ac:dyDescent="0.2">
      <c r="B181" s="178"/>
      <c r="C181" s="155" t="s">
        <v>115</v>
      </c>
      <c r="D181" s="155"/>
      <c r="E181" s="155"/>
      <c r="F181" s="176" t="s">
        <v>596</v>
      </c>
      <c r="G181" s="155"/>
      <c r="H181" s="155" t="s">
        <v>560</v>
      </c>
      <c r="I181" s="155" t="s">
        <v>598</v>
      </c>
      <c r="J181" s="155">
        <v>10</v>
      </c>
      <c r="K181" s="199"/>
    </row>
    <row r="182" spans="2:11" customFormat="1" ht="15" customHeight="1" x14ac:dyDescent="0.2">
      <c r="B182" s="178"/>
      <c r="C182" s="155" t="s">
        <v>116</v>
      </c>
      <c r="D182" s="155"/>
      <c r="E182" s="155"/>
      <c r="F182" s="176" t="s">
        <v>596</v>
      </c>
      <c r="G182" s="155"/>
      <c r="H182" s="155" t="s">
        <v>670</v>
      </c>
      <c r="I182" s="155" t="s">
        <v>631</v>
      </c>
      <c r="J182" s="155"/>
      <c r="K182" s="199"/>
    </row>
    <row r="183" spans="2:11" customFormat="1" ht="15" customHeight="1" x14ac:dyDescent="0.2">
      <c r="B183" s="178"/>
      <c r="C183" s="155" t="s">
        <v>671</v>
      </c>
      <c r="D183" s="155"/>
      <c r="E183" s="155"/>
      <c r="F183" s="176" t="s">
        <v>596</v>
      </c>
      <c r="G183" s="155"/>
      <c r="H183" s="155" t="s">
        <v>672</v>
      </c>
      <c r="I183" s="155" t="s">
        <v>631</v>
      </c>
      <c r="J183" s="155"/>
      <c r="K183" s="199"/>
    </row>
    <row r="184" spans="2:11" customFormat="1" ht="15" customHeight="1" x14ac:dyDescent="0.2">
      <c r="B184" s="178"/>
      <c r="C184" s="155" t="s">
        <v>660</v>
      </c>
      <c r="D184" s="155"/>
      <c r="E184" s="155"/>
      <c r="F184" s="176" t="s">
        <v>596</v>
      </c>
      <c r="G184" s="155"/>
      <c r="H184" s="155" t="s">
        <v>673</v>
      </c>
      <c r="I184" s="155" t="s">
        <v>631</v>
      </c>
      <c r="J184" s="155"/>
      <c r="K184" s="199"/>
    </row>
    <row r="185" spans="2:11" customFormat="1" ht="15" customHeight="1" x14ac:dyDescent="0.2">
      <c r="B185" s="178"/>
      <c r="C185" s="155" t="s">
        <v>118</v>
      </c>
      <c r="D185" s="155"/>
      <c r="E185" s="155"/>
      <c r="F185" s="176" t="s">
        <v>602</v>
      </c>
      <c r="G185" s="155"/>
      <c r="H185" s="155" t="s">
        <v>674</v>
      </c>
      <c r="I185" s="155" t="s">
        <v>598</v>
      </c>
      <c r="J185" s="155">
        <v>50</v>
      </c>
      <c r="K185" s="199"/>
    </row>
    <row r="186" spans="2:11" customFormat="1" ht="15" customHeight="1" x14ac:dyDescent="0.2">
      <c r="B186" s="178"/>
      <c r="C186" s="155" t="s">
        <v>675</v>
      </c>
      <c r="D186" s="155"/>
      <c r="E186" s="155"/>
      <c r="F186" s="176" t="s">
        <v>602</v>
      </c>
      <c r="G186" s="155"/>
      <c r="H186" s="155" t="s">
        <v>676</v>
      </c>
      <c r="I186" s="155" t="s">
        <v>677</v>
      </c>
      <c r="J186" s="155"/>
      <c r="K186" s="199"/>
    </row>
    <row r="187" spans="2:11" customFormat="1" ht="15" customHeight="1" x14ac:dyDescent="0.2">
      <c r="B187" s="178"/>
      <c r="C187" s="155" t="s">
        <v>678</v>
      </c>
      <c r="D187" s="155"/>
      <c r="E187" s="155"/>
      <c r="F187" s="176" t="s">
        <v>602</v>
      </c>
      <c r="G187" s="155"/>
      <c r="H187" s="155" t="s">
        <v>679</v>
      </c>
      <c r="I187" s="155" t="s">
        <v>677</v>
      </c>
      <c r="J187" s="155"/>
      <c r="K187" s="199"/>
    </row>
    <row r="188" spans="2:11" customFormat="1" ht="15" customHeight="1" x14ac:dyDescent="0.2">
      <c r="B188" s="178"/>
      <c r="C188" s="155" t="s">
        <v>680</v>
      </c>
      <c r="D188" s="155"/>
      <c r="E188" s="155"/>
      <c r="F188" s="176" t="s">
        <v>602</v>
      </c>
      <c r="G188" s="155"/>
      <c r="H188" s="155" t="s">
        <v>681</v>
      </c>
      <c r="I188" s="155" t="s">
        <v>677</v>
      </c>
      <c r="J188" s="155"/>
      <c r="K188" s="199"/>
    </row>
    <row r="189" spans="2:11" customFormat="1" ht="15" customHeight="1" x14ac:dyDescent="0.2">
      <c r="B189" s="178"/>
      <c r="C189" s="212" t="s">
        <v>682</v>
      </c>
      <c r="D189" s="155"/>
      <c r="E189" s="155"/>
      <c r="F189" s="176" t="s">
        <v>602</v>
      </c>
      <c r="G189" s="155"/>
      <c r="H189" s="155" t="s">
        <v>683</v>
      </c>
      <c r="I189" s="155" t="s">
        <v>684</v>
      </c>
      <c r="J189" s="213" t="s">
        <v>685</v>
      </c>
      <c r="K189" s="199"/>
    </row>
    <row r="190" spans="2:11" customFormat="1" ht="15" customHeight="1" x14ac:dyDescent="0.2">
      <c r="B190" s="214"/>
      <c r="C190" s="215" t="s">
        <v>686</v>
      </c>
      <c r="D190" s="216"/>
      <c r="E190" s="216"/>
      <c r="F190" s="217" t="s">
        <v>602</v>
      </c>
      <c r="G190" s="216"/>
      <c r="H190" s="216" t="s">
        <v>687</v>
      </c>
      <c r="I190" s="216" t="s">
        <v>684</v>
      </c>
      <c r="J190" s="218" t="s">
        <v>685</v>
      </c>
      <c r="K190" s="219"/>
    </row>
    <row r="191" spans="2:11" customFormat="1" ht="15" customHeight="1" x14ac:dyDescent="0.2">
      <c r="B191" s="178"/>
      <c r="C191" s="212" t="s">
        <v>48</v>
      </c>
      <c r="D191" s="155"/>
      <c r="E191" s="155"/>
      <c r="F191" s="176" t="s">
        <v>596</v>
      </c>
      <c r="G191" s="155"/>
      <c r="H191" s="152" t="s">
        <v>688</v>
      </c>
      <c r="I191" s="155" t="s">
        <v>689</v>
      </c>
      <c r="J191" s="155"/>
      <c r="K191" s="199"/>
    </row>
    <row r="192" spans="2:11" customFormat="1" ht="15" customHeight="1" x14ac:dyDescent="0.2">
      <c r="B192" s="178"/>
      <c r="C192" s="212" t="s">
        <v>690</v>
      </c>
      <c r="D192" s="155"/>
      <c r="E192" s="155"/>
      <c r="F192" s="176" t="s">
        <v>596</v>
      </c>
      <c r="G192" s="155"/>
      <c r="H192" s="155" t="s">
        <v>691</v>
      </c>
      <c r="I192" s="155" t="s">
        <v>631</v>
      </c>
      <c r="J192" s="155"/>
      <c r="K192" s="199"/>
    </row>
    <row r="193" spans="2:11" customFormat="1" ht="15" customHeight="1" x14ac:dyDescent="0.2">
      <c r="B193" s="178"/>
      <c r="C193" s="212" t="s">
        <v>692</v>
      </c>
      <c r="D193" s="155"/>
      <c r="E193" s="155"/>
      <c r="F193" s="176" t="s">
        <v>596</v>
      </c>
      <c r="G193" s="155"/>
      <c r="H193" s="155" t="s">
        <v>693</v>
      </c>
      <c r="I193" s="155" t="s">
        <v>631</v>
      </c>
      <c r="J193" s="155"/>
      <c r="K193" s="199"/>
    </row>
    <row r="194" spans="2:11" customFormat="1" ht="15" customHeight="1" x14ac:dyDescent="0.2">
      <c r="B194" s="178"/>
      <c r="C194" s="212" t="s">
        <v>694</v>
      </c>
      <c r="D194" s="155"/>
      <c r="E194" s="155"/>
      <c r="F194" s="176" t="s">
        <v>602</v>
      </c>
      <c r="G194" s="155"/>
      <c r="H194" s="155" t="s">
        <v>695</v>
      </c>
      <c r="I194" s="155" t="s">
        <v>631</v>
      </c>
      <c r="J194" s="155"/>
      <c r="K194" s="199"/>
    </row>
    <row r="195" spans="2:11" customFormat="1" ht="15" customHeight="1" x14ac:dyDescent="0.2">
      <c r="B195" s="205"/>
      <c r="C195" s="220"/>
      <c r="D195" s="185"/>
      <c r="E195" s="185"/>
      <c r="F195" s="185"/>
      <c r="G195" s="185"/>
      <c r="H195" s="185"/>
      <c r="I195" s="185"/>
      <c r="J195" s="185"/>
      <c r="K195" s="206"/>
    </row>
    <row r="196" spans="2:11" customFormat="1" ht="18.75" customHeight="1" x14ac:dyDescent="0.2">
      <c r="B196" s="187"/>
      <c r="C196" s="197"/>
      <c r="D196" s="197"/>
      <c r="E196" s="197"/>
      <c r="F196" s="207"/>
      <c r="G196" s="197"/>
      <c r="H196" s="197"/>
      <c r="I196" s="197"/>
      <c r="J196" s="197"/>
      <c r="K196" s="187"/>
    </row>
    <row r="197" spans="2:11" customFormat="1" ht="18.75" customHeight="1" x14ac:dyDescent="0.2">
      <c r="B197" s="187"/>
      <c r="C197" s="197"/>
      <c r="D197" s="197"/>
      <c r="E197" s="197"/>
      <c r="F197" s="207"/>
      <c r="G197" s="197"/>
      <c r="H197" s="197"/>
      <c r="I197" s="197"/>
      <c r="J197" s="197"/>
      <c r="K197" s="187"/>
    </row>
    <row r="198" spans="2:11" customFormat="1" ht="18.75" customHeight="1" x14ac:dyDescent="0.2">
      <c r="B198" s="162"/>
      <c r="C198" s="162"/>
      <c r="D198" s="162"/>
      <c r="E198" s="162"/>
      <c r="F198" s="162"/>
      <c r="G198" s="162"/>
      <c r="H198" s="162"/>
      <c r="I198" s="162"/>
      <c r="J198" s="162"/>
      <c r="K198" s="162"/>
    </row>
    <row r="199" spans="2:11" customFormat="1" ht="12" x14ac:dyDescent="0.2">
      <c r="B199" s="144"/>
      <c r="C199" s="145"/>
      <c r="D199" s="145"/>
      <c r="E199" s="145"/>
      <c r="F199" s="145"/>
      <c r="G199" s="145"/>
      <c r="H199" s="145"/>
      <c r="I199" s="145"/>
      <c r="J199" s="145"/>
      <c r="K199" s="146"/>
    </row>
    <row r="200" spans="2:11" customFormat="1" ht="22.2" x14ac:dyDescent="0.2">
      <c r="B200" s="147"/>
      <c r="C200" s="275" t="s">
        <v>696</v>
      </c>
      <c r="D200" s="275"/>
      <c r="E200" s="275"/>
      <c r="F200" s="275"/>
      <c r="G200" s="275"/>
      <c r="H200" s="275"/>
      <c r="I200" s="275"/>
      <c r="J200" s="275"/>
      <c r="K200" s="148"/>
    </row>
    <row r="201" spans="2:11" customFormat="1" ht="25.5" customHeight="1" x14ac:dyDescent="0.3">
      <c r="B201" s="147"/>
      <c r="C201" s="221" t="s">
        <v>697</v>
      </c>
      <c r="D201" s="221"/>
      <c r="E201" s="221"/>
      <c r="F201" s="221" t="s">
        <v>698</v>
      </c>
      <c r="G201" s="222"/>
      <c r="H201" s="278" t="s">
        <v>699</v>
      </c>
      <c r="I201" s="278"/>
      <c r="J201" s="278"/>
      <c r="K201" s="148"/>
    </row>
    <row r="202" spans="2:11" customFormat="1" ht="5.25" customHeight="1" x14ac:dyDescent="0.2">
      <c r="B202" s="178"/>
      <c r="C202" s="173"/>
      <c r="D202" s="173"/>
      <c r="E202" s="173"/>
      <c r="F202" s="173"/>
      <c r="G202" s="197"/>
      <c r="H202" s="173"/>
      <c r="I202" s="173"/>
      <c r="J202" s="173"/>
      <c r="K202" s="199"/>
    </row>
    <row r="203" spans="2:11" customFormat="1" ht="15" customHeight="1" x14ac:dyDescent="0.2">
      <c r="B203" s="178"/>
      <c r="C203" s="155" t="s">
        <v>689</v>
      </c>
      <c r="D203" s="155"/>
      <c r="E203" s="155"/>
      <c r="F203" s="176" t="s">
        <v>49</v>
      </c>
      <c r="G203" s="155"/>
      <c r="H203" s="279" t="s">
        <v>700</v>
      </c>
      <c r="I203" s="279"/>
      <c r="J203" s="279"/>
      <c r="K203" s="199"/>
    </row>
    <row r="204" spans="2:11" customFormat="1" ht="15" customHeight="1" x14ac:dyDescent="0.2">
      <c r="B204" s="178"/>
      <c r="C204" s="155"/>
      <c r="D204" s="155"/>
      <c r="E204" s="155"/>
      <c r="F204" s="176" t="s">
        <v>50</v>
      </c>
      <c r="G204" s="155"/>
      <c r="H204" s="279" t="s">
        <v>701</v>
      </c>
      <c r="I204" s="279"/>
      <c r="J204" s="279"/>
      <c r="K204" s="199"/>
    </row>
    <row r="205" spans="2:11" customFormat="1" ht="15" customHeight="1" x14ac:dyDescent="0.2">
      <c r="B205" s="178"/>
      <c r="C205" s="155"/>
      <c r="D205" s="155"/>
      <c r="E205" s="155"/>
      <c r="F205" s="176" t="s">
        <v>53</v>
      </c>
      <c r="G205" s="155"/>
      <c r="H205" s="279" t="s">
        <v>702</v>
      </c>
      <c r="I205" s="279"/>
      <c r="J205" s="279"/>
      <c r="K205" s="199"/>
    </row>
    <row r="206" spans="2:11" customFormat="1" ht="15" customHeight="1" x14ac:dyDescent="0.2">
      <c r="B206" s="178"/>
      <c r="C206" s="155"/>
      <c r="D206" s="155"/>
      <c r="E206" s="155"/>
      <c r="F206" s="176" t="s">
        <v>51</v>
      </c>
      <c r="G206" s="155"/>
      <c r="H206" s="279" t="s">
        <v>703</v>
      </c>
      <c r="I206" s="279"/>
      <c r="J206" s="279"/>
      <c r="K206" s="199"/>
    </row>
    <row r="207" spans="2:11" customFormat="1" ht="15" customHeight="1" x14ac:dyDescent="0.2">
      <c r="B207" s="178"/>
      <c r="C207" s="155"/>
      <c r="D207" s="155"/>
      <c r="E207" s="155"/>
      <c r="F207" s="176" t="s">
        <v>52</v>
      </c>
      <c r="G207" s="155"/>
      <c r="H207" s="279" t="s">
        <v>704</v>
      </c>
      <c r="I207" s="279"/>
      <c r="J207" s="279"/>
      <c r="K207" s="199"/>
    </row>
    <row r="208" spans="2:11" customFormat="1" ht="15" customHeight="1" x14ac:dyDescent="0.2">
      <c r="B208" s="178"/>
      <c r="C208" s="155"/>
      <c r="D208" s="155"/>
      <c r="E208" s="155"/>
      <c r="F208" s="176"/>
      <c r="G208" s="155"/>
      <c r="H208" s="155"/>
      <c r="I208" s="155"/>
      <c r="J208" s="155"/>
      <c r="K208" s="199"/>
    </row>
    <row r="209" spans="2:11" customFormat="1" ht="15" customHeight="1" x14ac:dyDescent="0.2">
      <c r="B209" s="178"/>
      <c r="C209" s="155" t="s">
        <v>643</v>
      </c>
      <c r="D209" s="155"/>
      <c r="E209" s="155"/>
      <c r="F209" s="176" t="s">
        <v>84</v>
      </c>
      <c r="G209" s="155"/>
      <c r="H209" s="279" t="s">
        <v>705</v>
      </c>
      <c r="I209" s="279"/>
      <c r="J209" s="279"/>
      <c r="K209" s="199"/>
    </row>
    <row r="210" spans="2:11" customFormat="1" ht="15" customHeight="1" x14ac:dyDescent="0.2">
      <c r="B210" s="178"/>
      <c r="C210" s="155"/>
      <c r="D210" s="155"/>
      <c r="E210" s="155"/>
      <c r="F210" s="176" t="s">
        <v>539</v>
      </c>
      <c r="G210" s="155"/>
      <c r="H210" s="279" t="s">
        <v>540</v>
      </c>
      <c r="I210" s="279"/>
      <c r="J210" s="279"/>
      <c r="K210" s="199"/>
    </row>
    <row r="211" spans="2:11" customFormat="1" ht="15" customHeight="1" x14ac:dyDescent="0.2">
      <c r="B211" s="178"/>
      <c r="C211" s="155"/>
      <c r="D211" s="155"/>
      <c r="E211" s="155"/>
      <c r="F211" s="176" t="s">
        <v>537</v>
      </c>
      <c r="G211" s="155"/>
      <c r="H211" s="279" t="s">
        <v>706</v>
      </c>
      <c r="I211" s="279"/>
      <c r="J211" s="279"/>
      <c r="K211" s="199"/>
    </row>
    <row r="212" spans="2:11" customFormat="1" ht="15" customHeight="1" x14ac:dyDescent="0.2">
      <c r="B212" s="223"/>
      <c r="C212" s="155"/>
      <c r="D212" s="155"/>
      <c r="E212" s="155"/>
      <c r="F212" s="176" t="s">
        <v>541</v>
      </c>
      <c r="G212" s="212"/>
      <c r="H212" s="280" t="s">
        <v>542</v>
      </c>
      <c r="I212" s="280"/>
      <c r="J212" s="280"/>
      <c r="K212" s="224"/>
    </row>
    <row r="213" spans="2:11" customFormat="1" ht="15" customHeight="1" x14ac:dyDescent="0.2">
      <c r="B213" s="223"/>
      <c r="C213" s="155"/>
      <c r="D213" s="155"/>
      <c r="E213" s="155"/>
      <c r="F213" s="176" t="s">
        <v>543</v>
      </c>
      <c r="G213" s="212"/>
      <c r="H213" s="280" t="s">
        <v>707</v>
      </c>
      <c r="I213" s="280"/>
      <c r="J213" s="280"/>
      <c r="K213" s="224"/>
    </row>
    <row r="214" spans="2:11" customFormat="1" ht="15" customHeight="1" x14ac:dyDescent="0.2">
      <c r="B214" s="223"/>
      <c r="C214" s="155"/>
      <c r="D214" s="155"/>
      <c r="E214" s="155"/>
      <c r="F214" s="176"/>
      <c r="G214" s="212"/>
      <c r="H214" s="203"/>
      <c r="I214" s="203"/>
      <c r="J214" s="203"/>
      <c r="K214" s="224"/>
    </row>
    <row r="215" spans="2:11" customFormat="1" ht="15" customHeight="1" x14ac:dyDescent="0.2">
      <c r="B215" s="223"/>
      <c r="C215" s="155" t="s">
        <v>667</v>
      </c>
      <c r="D215" s="155"/>
      <c r="E215" s="155"/>
      <c r="F215" s="176">
        <v>1</v>
      </c>
      <c r="G215" s="212"/>
      <c r="H215" s="280" t="s">
        <v>708</v>
      </c>
      <c r="I215" s="280"/>
      <c r="J215" s="280"/>
      <c r="K215" s="224"/>
    </row>
    <row r="216" spans="2:11" customFormat="1" ht="15" customHeight="1" x14ac:dyDescent="0.2">
      <c r="B216" s="223"/>
      <c r="C216" s="155"/>
      <c r="D216" s="155"/>
      <c r="E216" s="155"/>
      <c r="F216" s="176">
        <v>2</v>
      </c>
      <c r="G216" s="212"/>
      <c r="H216" s="280" t="s">
        <v>709</v>
      </c>
      <c r="I216" s="280"/>
      <c r="J216" s="280"/>
      <c r="K216" s="224"/>
    </row>
    <row r="217" spans="2:11" customFormat="1" ht="15" customHeight="1" x14ac:dyDescent="0.2">
      <c r="B217" s="223"/>
      <c r="C217" s="155"/>
      <c r="D217" s="155"/>
      <c r="E217" s="155"/>
      <c r="F217" s="176">
        <v>3</v>
      </c>
      <c r="G217" s="212"/>
      <c r="H217" s="280" t="s">
        <v>710</v>
      </c>
      <c r="I217" s="280"/>
      <c r="J217" s="280"/>
      <c r="K217" s="224"/>
    </row>
    <row r="218" spans="2:11" customFormat="1" ht="15" customHeight="1" x14ac:dyDescent="0.2">
      <c r="B218" s="223"/>
      <c r="C218" s="155"/>
      <c r="D218" s="155"/>
      <c r="E218" s="155"/>
      <c r="F218" s="176">
        <v>4</v>
      </c>
      <c r="G218" s="212"/>
      <c r="H218" s="280" t="s">
        <v>711</v>
      </c>
      <c r="I218" s="280"/>
      <c r="J218" s="280"/>
      <c r="K218" s="224"/>
    </row>
    <row r="219" spans="2:11" customFormat="1" ht="12.75" customHeight="1" x14ac:dyDescent="0.2">
      <c r="B219" s="225"/>
      <c r="C219" s="226"/>
      <c r="D219" s="226"/>
      <c r="E219" s="226"/>
      <c r="F219" s="226"/>
      <c r="G219" s="226"/>
      <c r="H219" s="226"/>
      <c r="I219" s="226"/>
      <c r="J219" s="226"/>
      <c r="K219" s="227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02.1 - Interiér a vybavení</vt:lpstr>
      <vt:lpstr>02.2 - Místnost č.108 záz...</vt:lpstr>
      <vt:lpstr>Pokyny pro vyplnění</vt:lpstr>
      <vt:lpstr>'02.1 - Interiér a vybavení'!Názvy_tisku</vt:lpstr>
      <vt:lpstr>'02.2 - Místnost č.108 záz...'!Názvy_tisku</vt:lpstr>
      <vt:lpstr>'Rekapitulace stavby'!Názvy_tisku</vt:lpstr>
      <vt:lpstr>'02.1 - Interiér a vybavení'!Oblast_tisku</vt:lpstr>
      <vt:lpstr>'02.2 - Místnost č.108 záz...'!Oblast_tisku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.</cp:lastModifiedBy>
  <cp:lastPrinted>2025-07-29T11:09:07Z</cp:lastPrinted>
  <dcterms:created xsi:type="dcterms:W3CDTF">2025-07-29T11:08:25Z</dcterms:created>
  <dcterms:modified xsi:type="dcterms:W3CDTF">2025-07-29T11:09:45Z</dcterms:modified>
</cp:coreProperties>
</file>