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P R A C O V N Í\PRÁCE AKTUÁLNÍ 2025\Zygula\Demolice Slezanky\rozpočet 29.7\"/>
    </mc:Choice>
  </mc:AlternateContent>
  <xr:revisionPtr revIDLastSave="0" documentId="13_ncr:1_{35062631-093E-46F4-BFAD-552D059DEE20}" xr6:coauthVersionLast="47" xr6:coauthVersionMax="47" xr10:uidLastSave="{00000000-0000-0000-0000-000000000000}"/>
  <bookViews>
    <workbookView xWindow="47580" yWindow="-1305" windowWidth="26250" windowHeight="20820" activeTab="2" xr2:uid="{00000000-000D-0000-FFFF-FFFF00000000}"/>
  </bookViews>
  <sheets>
    <sheet name="Rekapitulace stavby" sheetId="1" r:id="rId1"/>
    <sheet name="D.1.1, D.1.2 - Architekto..." sheetId="2" r:id="rId2"/>
    <sheet name="VRN - Vedlejší rozpočtové..." sheetId="3" r:id="rId3"/>
    <sheet name="Pokyny pro vyplnění" sheetId="4" r:id="rId4"/>
  </sheets>
  <definedNames>
    <definedName name="_xlnm._FilterDatabase" localSheetId="1" hidden="1">'D.1.1, D.1.2 - Architekto...'!$C$106:$K$983</definedName>
    <definedName name="_xlnm._FilterDatabase" localSheetId="2" hidden="1">'VRN - Vedlejší rozpočtové...'!$C$86:$K$183</definedName>
    <definedName name="_xlnm.Print_Titles" localSheetId="1">'D.1.1, D.1.2 - Architekto...'!$106:$106</definedName>
    <definedName name="_xlnm.Print_Titles" localSheetId="0">'Rekapitulace stavby'!$52:$52</definedName>
    <definedName name="_xlnm.Print_Titles" localSheetId="2">'VRN - Vedlejší rozpočtové...'!$86:$86</definedName>
    <definedName name="_xlnm.Print_Area" localSheetId="1">'D.1.1, D.1.2 - Architekto...'!$C$4:$J$39,'D.1.1, D.1.2 - Architekto...'!$C$45:$J$88,'D.1.1, D.1.2 - Architekto...'!$C$94:$K$983</definedName>
    <definedName name="_xlnm.Print_Area" localSheetId="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stavby'!$C$42:$AQ$57</definedName>
    <definedName name="_xlnm.Print_Area" localSheetId="2">'VRN - Vedlejší rozpočtové...'!$C$4:$J$39,'VRN - Vedlejší rozpočtové...'!$C$45:$J$68,'VRN - Vedlejší rozpočtové...'!$C$74:$K$183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56" i="1" s="1"/>
  <c r="J35" i="3"/>
  <c r="AX56" i="1" s="1"/>
  <c r="BI181" i="3"/>
  <c r="BH181" i="3"/>
  <c r="BG181" i="3"/>
  <c r="BF181" i="3"/>
  <c r="T181" i="3"/>
  <c r="R181" i="3"/>
  <c r="P181" i="3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1" i="3"/>
  <c r="BH171" i="3"/>
  <c r="BG171" i="3"/>
  <c r="BF171" i="3"/>
  <c r="T171" i="3"/>
  <c r="R171" i="3"/>
  <c r="P171" i="3"/>
  <c r="BI163" i="3"/>
  <c r="BH163" i="3"/>
  <c r="BG163" i="3"/>
  <c r="BF163" i="3"/>
  <c r="T163" i="3"/>
  <c r="R163" i="3"/>
  <c r="P163" i="3"/>
  <c r="BI159" i="3"/>
  <c r="BH159" i="3"/>
  <c r="BG159" i="3"/>
  <c r="BF159" i="3"/>
  <c r="T159" i="3"/>
  <c r="R159" i="3"/>
  <c r="P159" i="3"/>
  <c r="BI153" i="3"/>
  <c r="BH153" i="3"/>
  <c r="BG153" i="3"/>
  <c r="BF153" i="3"/>
  <c r="T153" i="3"/>
  <c r="T152" i="3"/>
  <c r="R153" i="3"/>
  <c r="R152" i="3" s="1"/>
  <c r="P153" i="3"/>
  <c r="P152" i="3" s="1"/>
  <c r="BI146" i="3"/>
  <c r="BH146" i="3"/>
  <c r="BG146" i="3"/>
  <c r="BF146" i="3"/>
  <c r="T146" i="3"/>
  <c r="T145" i="3"/>
  <c r="R146" i="3"/>
  <c r="R145" i="3"/>
  <c r="P146" i="3"/>
  <c r="P145" i="3" s="1"/>
  <c r="BI140" i="3"/>
  <c r="BH140" i="3"/>
  <c r="BG140" i="3"/>
  <c r="BF140" i="3"/>
  <c r="T140" i="3"/>
  <c r="R140" i="3"/>
  <c r="P140" i="3"/>
  <c r="BI135" i="3"/>
  <c r="BH135" i="3"/>
  <c r="BG135" i="3"/>
  <c r="BF135" i="3"/>
  <c r="T135" i="3"/>
  <c r="R135" i="3"/>
  <c r="P135" i="3"/>
  <c r="BI126" i="3"/>
  <c r="BH126" i="3"/>
  <c r="BG126" i="3"/>
  <c r="BF126" i="3"/>
  <c r="T126" i="3"/>
  <c r="R126" i="3"/>
  <c r="P126" i="3"/>
  <c r="BI122" i="3"/>
  <c r="BH122" i="3"/>
  <c r="BG122" i="3"/>
  <c r="BF122" i="3"/>
  <c r="T122" i="3"/>
  <c r="R122" i="3"/>
  <c r="P122" i="3"/>
  <c r="BI119" i="3"/>
  <c r="BH119" i="3"/>
  <c r="BG119" i="3"/>
  <c r="BF119" i="3"/>
  <c r="T119" i="3"/>
  <c r="R119" i="3"/>
  <c r="P119" i="3"/>
  <c r="BI111" i="3"/>
  <c r="BH111" i="3"/>
  <c r="BG111" i="3"/>
  <c r="BF111" i="3"/>
  <c r="T111" i="3"/>
  <c r="T110" i="3"/>
  <c r="R111" i="3"/>
  <c r="R110" i="3"/>
  <c r="P111" i="3"/>
  <c r="P110" i="3" s="1"/>
  <c r="BI106" i="3"/>
  <c r="BH106" i="3"/>
  <c r="BG106" i="3"/>
  <c r="BF106" i="3"/>
  <c r="T106" i="3"/>
  <c r="R106" i="3"/>
  <c r="P106" i="3"/>
  <c r="BI102" i="3"/>
  <c r="BH102" i="3"/>
  <c r="BG102" i="3"/>
  <c r="BF102" i="3"/>
  <c r="T102" i="3"/>
  <c r="R102" i="3"/>
  <c r="P102" i="3"/>
  <c r="BI95" i="3"/>
  <c r="BH95" i="3"/>
  <c r="BG95" i="3"/>
  <c r="BF95" i="3"/>
  <c r="T95" i="3"/>
  <c r="R95" i="3"/>
  <c r="P95" i="3"/>
  <c r="BI90" i="3"/>
  <c r="BH90" i="3"/>
  <c r="BG90" i="3"/>
  <c r="BF90" i="3"/>
  <c r="T90" i="3"/>
  <c r="R90" i="3"/>
  <c r="P90" i="3"/>
  <c r="J84" i="3"/>
  <c r="J83" i="3"/>
  <c r="F83" i="3"/>
  <c r="F81" i="3"/>
  <c r="E79" i="3"/>
  <c r="J55" i="3"/>
  <c r="J54" i="3"/>
  <c r="F54" i="3"/>
  <c r="F52" i="3"/>
  <c r="E50" i="3"/>
  <c r="J18" i="3"/>
  <c r="E18" i="3"/>
  <c r="F55" i="3" s="1"/>
  <c r="J17" i="3"/>
  <c r="J12" i="3"/>
  <c r="J81" i="3"/>
  <c r="E7" i="3"/>
  <c r="E48" i="3"/>
  <c r="J37" i="2"/>
  <c r="J36" i="2"/>
  <c r="AY55" i="1"/>
  <c r="J35" i="2"/>
  <c r="AX55" i="1" s="1"/>
  <c r="BI983" i="2"/>
  <c r="BH983" i="2"/>
  <c r="BG983" i="2"/>
  <c r="BF983" i="2"/>
  <c r="T983" i="2"/>
  <c r="R983" i="2"/>
  <c r="P983" i="2"/>
  <c r="BI979" i="2"/>
  <c r="BH979" i="2"/>
  <c r="BG979" i="2"/>
  <c r="BF979" i="2"/>
  <c r="T979" i="2"/>
  <c r="R979" i="2"/>
  <c r="P979" i="2"/>
  <c r="BI975" i="2"/>
  <c r="BH975" i="2"/>
  <c r="BG975" i="2"/>
  <c r="BF975" i="2"/>
  <c r="T975" i="2"/>
  <c r="R975" i="2"/>
  <c r="P975" i="2"/>
  <c r="BI971" i="2"/>
  <c r="BH971" i="2"/>
  <c r="BG971" i="2"/>
  <c r="BF971" i="2"/>
  <c r="T971" i="2"/>
  <c r="R971" i="2"/>
  <c r="P971" i="2"/>
  <c r="BI968" i="2"/>
  <c r="BH968" i="2"/>
  <c r="BG968" i="2"/>
  <c r="BF968" i="2"/>
  <c r="T968" i="2"/>
  <c r="R968" i="2"/>
  <c r="P968" i="2"/>
  <c r="BI964" i="2"/>
  <c r="BH964" i="2"/>
  <c r="BG964" i="2"/>
  <c r="BF964" i="2"/>
  <c r="T964" i="2"/>
  <c r="R964" i="2"/>
  <c r="P964" i="2"/>
  <c r="BI958" i="2"/>
  <c r="BH958" i="2"/>
  <c r="BG958" i="2"/>
  <c r="BF958" i="2"/>
  <c r="T958" i="2"/>
  <c r="R958" i="2"/>
  <c r="P958" i="2"/>
  <c r="BI952" i="2"/>
  <c r="BH952" i="2"/>
  <c r="BG952" i="2"/>
  <c r="BF952" i="2"/>
  <c r="T952" i="2"/>
  <c r="R952" i="2"/>
  <c r="P952" i="2"/>
  <c r="BI949" i="2"/>
  <c r="BH949" i="2"/>
  <c r="BG949" i="2"/>
  <c r="BF949" i="2"/>
  <c r="T949" i="2"/>
  <c r="R949" i="2"/>
  <c r="P949" i="2"/>
  <c r="BI942" i="2"/>
  <c r="BH942" i="2"/>
  <c r="BG942" i="2"/>
  <c r="BF942" i="2"/>
  <c r="T942" i="2"/>
  <c r="R942" i="2"/>
  <c r="P942" i="2"/>
  <c r="BI939" i="2"/>
  <c r="BH939" i="2"/>
  <c r="BG939" i="2"/>
  <c r="BF939" i="2"/>
  <c r="T939" i="2"/>
  <c r="R939" i="2"/>
  <c r="P939" i="2"/>
  <c r="BI933" i="2"/>
  <c r="BH933" i="2"/>
  <c r="BG933" i="2"/>
  <c r="BF933" i="2"/>
  <c r="T933" i="2"/>
  <c r="R933" i="2"/>
  <c r="P933" i="2"/>
  <c r="BI928" i="2"/>
  <c r="BH928" i="2"/>
  <c r="BG928" i="2"/>
  <c r="BF928" i="2"/>
  <c r="T928" i="2"/>
  <c r="R928" i="2"/>
  <c r="P928" i="2"/>
  <c r="BI924" i="2"/>
  <c r="BH924" i="2"/>
  <c r="BG924" i="2"/>
  <c r="BF924" i="2"/>
  <c r="T924" i="2"/>
  <c r="R924" i="2"/>
  <c r="P924" i="2"/>
  <c r="BI918" i="2"/>
  <c r="BH918" i="2"/>
  <c r="BG918" i="2"/>
  <c r="BF918" i="2"/>
  <c r="T918" i="2"/>
  <c r="R918" i="2"/>
  <c r="P918" i="2"/>
  <c r="BI916" i="2"/>
  <c r="BH916" i="2"/>
  <c r="BG916" i="2"/>
  <c r="BF916" i="2"/>
  <c r="T916" i="2"/>
  <c r="R916" i="2"/>
  <c r="P916" i="2"/>
  <c r="BI910" i="2"/>
  <c r="BH910" i="2"/>
  <c r="BG910" i="2"/>
  <c r="BF910" i="2"/>
  <c r="T910" i="2"/>
  <c r="R910" i="2"/>
  <c r="P910" i="2"/>
  <c r="BI901" i="2"/>
  <c r="BH901" i="2"/>
  <c r="BG901" i="2"/>
  <c r="BF901" i="2"/>
  <c r="T901" i="2"/>
  <c r="R901" i="2"/>
  <c r="P901" i="2"/>
  <c r="BI896" i="2"/>
  <c r="BH896" i="2"/>
  <c r="BG896" i="2"/>
  <c r="BF896" i="2"/>
  <c r="T896" i="2"/>
  <c r="R896" i="2"/>
  <c r="P896" i="2"/>
  <c r="BI891" i="2"/>
  <c r="BH891" i="2"/>
  <c r="BG891" i="2"/>
  <c r="BF891" i="2"/>
  <c r="T891" i="2"/>
  <c r="R891" i="2"/>
  <c r="P891" i="2"/>
  <c r="BI888" i="2"/>
  <c r="BH888" i="2"/>
  <c r="BG888" i="2"/>
  <c r="BF888" i="2"/>
  <c r="T888" i="2"/>
  <c r="R888" i="2"/>
  <c r="P888" i="2"/>
  <c r="BI887" i="2"/>
  <c r="BH887" i="2"/>
  <c r="BG887" i="2"/>
  <c r="BF887" i="2"/>
  <c r="T887" i="2"/>
  <c r="R887" i="2"/>
  <c r="P887" i="2"/>
  <c r="BI884" i="2"/>
  <c r="BH884" i="2"/>
  <c r="BG884" i="2"/>
  <c r="BF884" i="2"/>
  <c r="T884" i="2"/>
  <c r="R884" i="2"/>
  <c r="P884" i="2"/>
  <c r="BI879" i="2"/>
  <c r="BH879" i="2"/>
  <c r="BG879" i="2"/>
  <c r="BF879" i="2"/>
  <c r="T879" i="2"/>
  <c r="R879" i="2"/>
  <c r="P879" i="2"/>
  <c r="BI877" i="2"/>
  <c r="BH877" i="2"/>
  <c r="BG877" i="2"/>
  <c r="BF877" i="2"/>
  <c r="T877" i="2"/>
  <c r="R877" i="2"/>
  <c r="P877" i="2"/>
  <c r="BI872" i="2"/>
  <c r="BH872" i="2"/>
  <c r="BG872" i="2"/>
  <c r="BF872" i="2"/>
  <c r="T872" i="2"/>
  <c r="R872" i="2"/>
  <c r="P872" i="2"/>
  <c r="BI869" i="2"/>
  <c r="BH869" i="2"/>
  <c r="BG869" i="2"/>
  <c r="BF869" i="2"/>
  <c r="T869" i="2"/>
  <c r="T868" i="2"/>
  <c r="R869" i="2"/>
  <c r="R868" i="2"/>
  <c r="P869" i="2"/>
  <c r="P868" i="2" s="1"/>
  <c r="BI865" i="2"/>
  <c r="BH865" i="2"/>
  <c r="BG865" i="2"/>
  <c r="BF865" i="2"/>
  <c r="T865" i="2"/>
  <c r="R865" i="2"/>
  <c r="P865" i="2"/>
  <c r="BI862" i="2"/>
  <c r="BH862" i="2"/>
  <c r="BG862" i="2"/>
  <c r="BF862" i="2"/>
  <c r="T862" i="2"/>
  <c r="R862" i="2"/>
  <c r="P862" i="2"/>
  <c r="BI861" i="2"/>
  <c r="BH861" i="2"/>
  <c r="BG861" i="2"/>
  <c r="BF861" i="2"/>
  <c r="T861" i="2"/>
  <c r="R861" i="2"/>
  <c r="P861" i="2"/>
  <c r="BI859" i="2"/>
  <c r="BH859" i="2"/>
  <c r="BG859" i="2"/>
  <c r="BF859" i="2"/>
  <c r="T859" i="2"/>
  <c r="T858" i="2" s="1"/>
  <c r="R859" i="2"/>
  <c r="R858" i="2"/>
  <c r="P859" i="2"/>
  <c r="P858" i="2"/>
  <c r="BI857" i="2"/>
  <c r="BH857" i="2"/>
  <c r="BG857" i="2"/>
  <c r="BF857" i="2"/>
  <c r="T857" i="2"/>
  <c r="R857" i="2"/>
  <c r="P857" i="2"/>
  <c r="BI855" i="2"/>
  <c r="BH855" i="2"/>
  <c r="BG855" i="2"/>
  <c r="BF855" i="2"/>
  <c r="T855" i="2"/>
  <c r="R855" i="2"/>
  <c r="P855" i="2"/>
  <c r="BI853" i="2"/>
  <c r="BH853" i="2"/>
  <c r="BG853" i="2"/>
  <c r="BF853" i="2"/>
  <c r="T853" i="2"/>
  <c r="R853" i="2"/>
  <c r="P853" i="2"/>
  <c r="BI851" i="2"/>
  <c r="BH851" i="2"/>
  <c r="BG851" i="2"/>
  <c r="BF851" i="2"/>
  <c r="T851" i="2"/>
  <c r="R851" i="2"/>
  <c r="P851" i="2"/>
  <c r="BI849" i="2"/>
  <c r="BH849" i="2"/>
  <c r="BG849" i="2"/>
  <c r="BF849" i="2"/>
  <c r="T849" i="2"/>
  <c r="R849" i="2"/>
  <c r="P849" i="2"/>
  <c r="BI847" i="2"/>
  <c r="BH847" i="2"/>
  <c r="BG847" i="2"/>
  <c r="BF847" i="2"/>
  <c r="T847" i="2"/>
  <c r="R847" i="2"/>
  <c r="P847" i="2"/>
  <c r="BI843" i="2"/>
  <c r="BH843" i="2"/>
  <c r="BG843" i="2"/>
  <c r="BF843" i="2"/>
  <c r="T843" i="2"/>
  <c r="T842" i="2"/>
  <c r="R843" i="2"/>
  <c r="R842" i="2" s="1"/>
  <c r="P843" i="2"/>
  <c r="P842" i="2" s="1"/>
  <c r="BI841" i="2"/>
  <c r="BH841" i="2"/>
  <c r="BG841" i="2"/>
  <c r="BF841" i="2"/>
  <c r="T841" i="2"/>
  <c r="R841" i="2"/>
  <c r="P841" i="2"/>
  <c r="BI840" i="2"/>
  <c r="BH840" i="2"/>
  <c r="BG840" i="2"/>
  <c r="BF840" i="2"/>
  <c r="T840" i="2"/>
  <c r="R840" i="2"/>
  <c r="P840" i="2"/>
  <c r="BI837" i="2"/>
  <c r="BH837" i="2"/>
  <c r="BG837" i="2"/>
  <c r="BF837" i="2"/>
  <c r="T837" i="2"/>
  <c r="R837" i="2"/>
  <c r="P837" i="2"/>
  <c r="BI830" i="2"/>
  <c r="BH830" i="2"/>
  <c r="BG830" i="2"/>
  <c r="BF830" i="2"/>
  <c r="T830" i="2"/>
  <c r="R830" i="2"/>
  <c r="P830" i="2"/>
  <c r="BI828" i="2"/>
  <c r="BH828" i="2"/>
  <c r="BG828" i="2"/>
  <c r="BF828" i="2"/>
  <c r="T828" i="2"/>
  <c r="R828" i="2"/>
  <c r="P828" i="2"/>
  <c r="BI825" i="2"/>
  <c r="BH825" i="2"/>
  <c r="BG825" i="2"/>
  <c r="BF825" i="2"/>
  <c r="T825" i="2"/>
  <c r="R825" i="2"/>
  <c r="P825" i="2"/>
  <c r="BI824" i="2"/>
  <c r="BH824" i="2"/>
  <c r="BG824" i="2"/>
  <c r="BF824" i="2"/>
  <c r="T824" i="2"/>
  <c r="R824" i="2"/>
  <c r="P824" i="2"/>
  <c r="BI821" i="2"/>
  <c r="BH821" i="2"/>
  <c r="BG821" i="2"/>
  <c r="BF821" i="2"/>
  <c r="T821" i="2"/>
  <c r="R821" i="2"/>
  <c r="P821" i="2"/>
  <c r="BI816" i="2"/>
  <c r="BH816" i="2"/>
  <c r="BG816" i="2"/>
  <c r="BF816" i="2"/>
  <c r="T816" i="2"/>
  <c r="R816" i="2"/>
  <c r="P816" i="2"/>
  <c r="BI808" i="2"/>
  <c r="BH808" i="2"/>
  <c r="BG808" i="2"/>
  <c r="BF808" i="2"/>
  <c r="T808" i="2"/>
  <c r="R808" i="2"/>
  <c r="P808" i="2"/>
  <c r="BI803" i="2"/>
  <c r="BH803" i="2"/>
  <c r="BG803" i="2"/>
  <c r="BF803" i="2"/>
  <c r="T803" i="2"/>
  <c r="R803" i="2"/>
  <c r="P803" i="2"/>
  <c r="BI792" i="2"/>
  <c r="BH792" i="2"/>
  <c r="BG792" i="2"/>
  <c r="BF792" i="2"/>
  <c r="T792" i="2"/>
  <c r="R792" i="2"/>
  <c r="P792" i="2"/>
  <c r="BI787" i="2"/>
  <c r="BH787" i="2"/>
  <c r="BG787" i="2"/>
  <c r="BF787" i="2"/>
  <c r="T787" i="2"/>
  <c r="R787" i="2"/>
  <c r="P787" i="2"/>
  <c r="BI784" i="2"/>
  <c r="BH784" i="2"/>
  <c r="BG784" i="2"/>
  <c r="BF784" i="2"/>
  <c r="T784" i="2"/>
  <c r="R784" i="2"/>
  <c r="P784" i="2"/>
  <c r="BI782" i="2"/>
  <c r="BH782" i="2"/>
  <c r="BG782" i="2"/>
  <c r="BF782" i="2"/>
  <c r="T782" i="2"/>
  <c r="R782" i="2"/>
  <c r="P782" i="2"/>
  <c r="BI775" i="2"/>
  <c r="BH775" i="2"/>
  <c r="BG775" i="2"/>
  <c r="BF775" i="2"/>
  <c r="T775" i="2"/>
  <c r="R775" i="2"/>
  <c r="P775" i="2"/>
  <c r="BI766" i="2"/>
  <c r="BH766" i="2"/>
  <c r="BG766" i="2"/>
  <c r="BF766" i="2"/>
  <c r="T766" i="2"/>
  <c r="R766" i="2"/>
  <c r="P766" i="2"/>
  <c r="BI764" i="2"/>
  <c r="BH764" i="2"/>
  <c r="BG764" i="2"/>
  <c r="BF764" i="2"/>
  <c r="T764" i="2"/>
  <c r="R764" i="2"/>
  <c r="P764" i="2"/>
  <c r="BI762" i="2"/>
  <c r="BH762" i="2"/>
  <c r="BG762" i="2"/>
  <c r="BF762" i="2"/>
  <c r="T762" i="2"/>
  <c r="R762" i="2"/>
  <c r="P762" i="2"/>
  <c r="BI752" i="2"/>
  <c r="BH752" i="2"/>
  <c r="BG752" i="2"/>
  <c r="BF752" i="2"/>
  <c r="T752" i="2"/>
  <c r="R752" i="2"/>
  <c r="P752" i="2"/>
  <c r="BI750" i="2"/>
  <c r="BH750" i="2"/>
  <c r="BG750" i="2"/>
  <c r="BF750" i="2"/>
  <c r="T750" i="2"/>
  <c r="R750" i="2"/>
  <c r="P750" i="2"/>
  <c r="BI740" i="2"/>
  <c r="BH740" i="2"/>
  <c r="BG740" i="2"/>
  <c r="BF740" i="2"/>
  <c r="T740" i="2"/>
  <c r="R740" i="2"/>
  <c r="P740" i="2"/>
  <c r="BI737" i="2"/>
  <c r="BH737" i="2"/>
  <c r="BG737" i="2"/>
  <c r="BF737" i="2"/>
  <c r="T737" i="2"/>
  <c r="R737" i="2"/>
  <c r="P737" i="2"/>
  <c r="BI730" i="2"/>
  <c r="BH730" i="2"/>
  <c r="BG730" i="2"/>
  <c r="BF730" i="2"/>
  <c r="T730" i="2"/>
  <c r="R730" i="2"/>
  <c r="P730" i="2"/>
  <c r="BI728" i="2"/>
  <c r="BH728" i="2"/>
  <c r="BG728" i="2"/>
  <c r="BF728" i="2"/>
  <c r="T728" i="2"/>
  <c r="R728" i="2"/>
  <c r="P728" i="2"/>
  <c r="BI724" i="2"/>
  <c r="BH724" i="2"/>
  <c r="BG724" i="2"/>
  <c r="BF724" i="2"/>
  <c r="T724" i="2"/>
  <c r="R724" i="2"/>
  <c r="P724" i="2"/>
  <c r="BI722" i="2"/>
  <c r="BH722" i="2"/>
  <c r="BG722" i="2"/>
  <c r="BF722" i="2"/>
  <c r="T722" i="2"/>
  <c r="R722" i="2"/>
  <c r="P722" i="2"/>
  <c r="BI718" i="2"/>
  <c r="BH718" i="2"/>
  <c r="BG718" i="2"/>
  <c r="BF718" i="2"/>
  <c r="T718" i="2"/>
  <c r="R718" i="2"/>
  <c r="P718" i="2"/>
  <c r="BI714" i="2"/>
  <c r="BH714" i="2"/>
  <c r="BG714" i="2"/>
  <c r="BF714" i="2"/>
  <c r="T714" i="2"/>
  <c r="T713" i="2" s="1"/>
  <c r="R714" i="2"/>
  <c r="R713" i="2" s="1"/>
  <c r="P714" i="2"/>
  <c r="P713" i="2"/>
  <c r="BI711" i="2"/>
  <c r="BH711" i="2"/>
  <c r="BG711" i="2"/>
  <c r="BF711" i="2"/>
  <c r="T711" i="2"/>
  <c r="R711" i="2"/>
  <c r="P711" i="2"/>
  <c r="BI709" i="2"/>
  <c r="BH709" i="2"/>
  <c r="BG709" i="2"/>
  <c r="BF709" i="2"/>
  <c r="T709" i="2"/>
  <c r="R709" i="2"/>
  <c r="P709" i="2"/>
  <c r="BI707" i="2"/>
  <c r="BH707" i="2"/>
  <c r="BG707" i="2"/>
  <c r="BF707" i="2"/>
  <c r="T707" i="2"/>
  <c r="R707" i="2"/>
  <c r="P707" i="2"/>
  <c r="BI705" i="2"/>
  <c r="BH705" i="2"/>
  <c r="BG705" i="2"/>
  <c r="BF705" i="2"/>
  <c r="T705" i="2"/>
  <c r="R705" i="2"/>
  <c r="P705" i="2"/>
  <c r="BI702" i="2"/>
  <c r="BH702" i="2"/>
  <c r="BG702" i="2"/>
  <c r="BF702" i="2"/>
  <c r="T702" i="2"/>
  <c r="R702" i="2"/>
  <c r="P702" i="2"/>
  <c r="BI700" i="2"/>
  <c r="BH700" i="2"/>
  <c r="BG700" i="2"/>
  <c r="BF700" i="2"/>
  <c r="T700" i="2"/>
  <c r="R700" i="2"/>
  <c r="P700" i="2"/>
  <c r="BI698" i="2"/>
  <c r="BH698" i="2"/>
  <c r="BG698" i="2"/>
  <c r="BF698" i="2"/>
  <c r="T698" i="2"/>
  <c r="R698" i="2"/>
  <c r="P698" i="2"/>
  <c r="BI694" i="2"/>
  <c r="BH694" i="2"/>
  <c r="BG694" i="2"/>
  <c r="BF694" i="2"/>
  <c r="T694" i="2"/>
  <c r="R694" i="2"/>
  <c r="P694" i="2"/>
  <c r="BI688" i="2"/>
  <c r="BH688" i="2"/>
  <c r="BG688" i="2"/>
  <c r="BF688" i="2"/>
  <c r="T688" i="2"/>
  <c r="R688" i="2"/>
  <c r="P688" i="2"/>
  <c r="BI686" i="2"/>
  <c r="BH686" i="2"/>
  <c r="BG686" i="2"/>
  <c r="BF686" i="2"/>
  <c r="T686" i="2"/>
  <c r="R686" i="2"/>
  <c r="P686" i="2"/>
  <c r="BI681" i="2"/>
  <c r="BH681" i="2"/>
  <c r="BG681" i="2"/>
  <c r="BF681" i="2"/>
  <c r="T681" i="2"/>
  <c r="R681" i="2"/>
  <c r="P681" i="2"/>
  <c r="BI679" i="2"/>
  <c r="BH679" i="2"/>
  <c r="BG679" i="2"/>
  <c r="BF679" i="2"/>
  <c r="T679" i="2"/>
  <c r="R679" i="2"/>
  <c r="P679" i="2"/>
  <c r="BI677" i="2"/>
  <c r="BH677" i="2"/>
  <c r="BG677" i="2"/>
  <c r="BF677" i="2"/>
  <c r="T677" i="2"/>
  <c r="R677" i="2"/>
  <c r="P677" i="2"/>
  <c r="BI675" i="2"/>
  <c r="BH675" i="2"/>
  <c r="BG675" i="2"/>
  <c r="BF675" i="2"/>
  <c r="T675" i="2"/>
  <c r="R675" i="2"/>
  <c r="P675" i="2"/>
  <c r="BI671" i="2"/>
  <c r="BH671" i="2"/>
  <c r="BG671" i="2"/>
  <c r="BF671" i="2"/>
  <c r="T671" i="2"/>
  <c r="R671" i="2"/>
  <c r="P671" i="2"/>
  <c r="BI670" i="2"/>
  <c r="BH670" i="2"/>
  <c r="BG670" i="2"/>
  <c r="BF670" i="2"/>
  <c r="T670" i="2"/>
  <c r="R670" i="2"/>
  <c r="P670" i="2"/>
  <c r="BI669" i="2"/>
  <c r="BH669" i="2"/>
  <c r="BG669" i="2"/>
  <c r="BF669" i="2"/>
  <c r="T669" i="2"/>
  <c r="R669" i="2"/>
  <c r="P669" i="2"/>
  <c r="BI668" i="2"/>
  <c r="BH668" i="2"/>
  <c r="BG668" i="2"/>
  <c r="BF668" i="2"/>
  <c r="T668" i="2"/>
  <c r="R668" i="2"/>
  <c r="P668" i="2"/>
  <c r="BI667" i="2"/>
  <c r="BH667" i="2"/>
  <c r="BG667" i="2"/>
  <c r="BF667" i="2"/>
  <c r="T667" i="2"/>
  <c r="R667" i="2"/>
  <c r="P667" i="2"/>
  <c r="BI666" i="2"/>
  <c r="BH666" i="2"/>
  <c r="BG666" i="2"/>
  <c r="BF666" i="2"/>
  <c r="T666" i="2"/>
  <c r="R666" i="2"/>
  <c r="P666" i="2"/>
  <c r="BI665" i="2"/>
  <c r="BH665" i="2"/>
  <c r="BG665" i="2"/>
  <c r="BF665" i="2"/>
  <c r="T665" i="2"/>
  <c r="R665" i="2"/>
  <c r="P665" i="2"/>
  <c r="BI664" i="2"/>
  <c r="BH664" i="2"/>
  <c r="BG664" i="2"/>
  <c r="BF664" i="2"/>
  <c r="T664" i="2"/>
  <c r="R664" i="2"/>
  <c r="P664" i="2"/>
  <c r="BI661" i="2"/>
  <c r="BH661" i="2"/>
  <c r="BG661" i="2"/>
  <c r="BF661" i="2"/>
  <c r="T661" i="2"/>
  <c r="R661" i="2"/>
  <c r="P661" i="2"/>
  <c r="BI660" i="2"/>
  <c r="BH660" i="2"/>
  <c r="BG660" i="2"/>
  <c r="BF660" i="2"/>
  <c r="T660" i="2"/>
  <c r="R660" i="2"/>
  <c r="P660" i="2"/>
  <c r="BI657" i="2"/>
  <c r="BH657" i="2"/>
  <c r="BG657" i="2"/>
  <c r="BF657" i="2"/>
  <c r="T657" i="2"/>
  <c r="R657" i="2"/>
  <c r="P657" i="2"/>
  <c r="BI656" i="2"/>
  <c r="BH656" i="2"/>
  <c r="BG656" i="2"/>
  <c r="BF656" i="2"/>
  <c r="T656" i="2"/>
  <c r="R656" i="2"/>
  <c r="P656" i="2"/>
  <c r="BI655" i="2"/>
  <c r="BH655" i="2"/>
  <c r="BG655" i="2"/>
  <c r="BF655" i="2"/>
  <c r="T655" i="2"/>
  <c r="R655" i="2"/>
  <c r="P655" i="2"/>
  <c r="BI654" i="2"/>
  <c r="BH654" i="2"/>
  <c r="BG654" i="2"/>
  <c r="BF654" i="2"/>
  <c r="T654" i="2"/>
  <c r="R654" i="2"/>
  <c r="P654" i="2"/>
  <c r="BI653" i="2"/>
  <c r="BH653" i="2"/>
  <c r="BG653" i="2"/>
  <c r="BF653" i="2"/>
  <c r="T653" i="2"/>
  <c r="R653" i="2"/>
  <c r="P653" i="2"/>
  <c r="BI652" i="2"/>
  <c r="BH652" i="2"/>
  <c r="BG652" i="2"/>
  <c r="BF652" i="2"/>
  <c r="T652" i="2"/>
  <c r="R652" i="2"/>
  <c r="P652" i="2"/>
  <c r="BI651" i="2"/>
  <c r="BH651" i="2"/>
  <c r="BG651" i="2"/>
  <c r="BF651" i="2"/>
  <c r="T651" i="2"/>
  <c r="R651" i="2"/>
  <c r="P651" i="2"/>
  <c r="BI648" i="2"/>
  <c r="BH648" i="2"/>
  <c r="BG648" i="2"/>
  <c r="BF648" i="2"/>
  <c r="T648" i="2"/>
  <c r="R648" i="2"/>
  <c r="P648" i="2"/>
  <c r="BI646" i="2"/>
  <c r="BH646" i="2"/>
  <c r="BG646" i="2"/>
  <c r="BF646" i="2"/>
  <c r="T646" i="2"/>
  <c r="R646" i="2"/>
  <c r="P646" i="2"/>
  <c r="BI643" i="2"/>
  <c r="BH643" i="2"/>
  <c r="BG643" i="2"/>
  <c r="BF643" i="2"/>
  <c r="T643" i="2"/>
  <c r="R643" i="2"/>
  <c r="P643" i="2"/>
  <c r="BI641" i="2"/>
  <c r="BH641" i="2"/>
  <c r="BG641" i="2"/>
  <c r="BF641" i="2"/>
  <c r="T641" i="2"/>
  <c r="R641" i="2"/>
  <c r="P641" i="2"/>
  <c r="BI638" i="2"/>
  <c r="BH638" i="2"/>
  <c r="BG638" i="2"/>
  <c r="BF638" i="2"/>
  <c r="T638" i="2"/>
  <c r="R638" i="2"/>
  <c r="P638" i="2"/>
  <c r="BI636" i="2"/>
  <c r="BH636" i="2"/>
  <c r="BG636" i="2"/>
  <c r="BF636" i="2"/>
  <c r="T636" i="2"/>
  <c r="R636" i="2"/>
  <c r="P636" i="2"/>
  <c r="BI633" i="2"/>
  <c r="BH633" i="2"/>
  <c r="BG633" i="2"/>
  <c r="BF633" i="2"/>
  <c r="T633" i="2"/>
  <c r="R633" i="2"/>
  <c r="P633" i="2"/>
  <c r="BI629" i="2"/>
  <c r="BH629" i="2"/>
  <c r="BG629" i="2"/>
  <c r="BF629" i="2"/>
  <c r="T629" i="2"/>
  <c r="R629" i="2"/>
  <c r="P629" i="2"/>
  <c r="BI625" i="2"/>
  <c r="BH625" i="2"/>
  <c r="BG625" i="2"/>
  <c r="BF625" i="2"/>
  <c r="T625" i="2"/>
  <c r="R625" i="2"/>
  <c r="P625" i="2"/>
  <c r="BI621" i="2"/>
  <c r="BH621" i="2"/>
  <c r="BG621" i="2"/>
  <c r="BF621" i="2"/>
  <c r="T621" i="2"/>
  <c r="R621" i="2"/>
  <c r="P621" i="2"/>
  <c r="BI617" i="2"/>
  <c r="BH617" i="2"/>
  <c r="BG617" i="2"/>
  <c r="BF617" i="2"/>
  <c r="T617" i="2"/>
  <c r="R617" i="2"/>
  <c r="P617" i="2"/>
  <c r="BI598" i="2"/>
  <c r="BH598" i="2"/>
  <c r="BG598" i="2"/>
  <c r="BF598" i="2"/>
  <c r="T598" i="2"/>
  <c r="R598" i="2"/>
  <c r="P598" i="2"/>
  <c r="BI548" i="2"/>
  <c r="BH548" i="2"/>
  <c r="BG548" i="2"/>
  <c r="BF548" i="2"/>
  <c r="T548" i="2"/>
  <c r="R548" i="2"/>
  <c r="P548" i="2"/>
  <c r="BI539" i="2"/>
  <c r="BH539" i="2"/>
  <c r="BG539" i="2"/>
  <c r="BF539" i="2"/>
  <c r="T539" i="2"/>
  <c r="R539" i="2"/>
  <c r="P539" i="2"/>
  <c r="BI532" i="2"/>
  <c r="BH532" i="2"/>
  <c r="BG532" i="2"/>
  <c r="BF532" i="2"/>
  <c r="T532" i="2"/>
  <c r="R532" i="2"/>
  <c r="P532" i="2"/>
  <c r="BI527" i="2"/>
  <c r="BH527" i="2"/>
  <c r="BG527" i="2"/>
  <c r="BF527" i="2"/>
  <c r="T527" i="2"/>
  <c r="R527" i="2"/>
  <c r="P527" i="2"/>
  <c r="BI522" i="2"/>
  <c r="BH522" i="2"/>
  <c r="BG522" i="2"/>
  <c r="BF522" i="2"/>
  <c r="T522" i="2"/>
  <c r="R522" i="2"/>
  <c r="P522" i="2"/>
  <c r="BI518" i="2"/>
  <c r="BH518" i="2"/>
  <c r="BG518" i="2"/>
  <c r="BF518" i="2"/>
  <c r="T518" i="2"/>
  <c r="R518" i="2"/>
  <c r="P518" i="2"/>
  <c r="BI514" i="2"/>
  <c r="BH514" i="2"/>
  <c r="BG514" i="2"/>
  <c r="BF514" i="2"/>
  <c r="T514" i="2"/>
  <c r="R514" i="2"/>
  <c r="P514" i="2"/>
  <c r="BI510" i="2"/>
  <c r="BH510" i="2"/>
  <c r="BG510" i="2"/>
  <c r="BF510" i="2"/>
  <c r="T510" i="2"/>
  <c r="R510" i="2"/>
  <c r="P510" i="2"/>
  <c r="BI505" i="2"/>
  <c r="BH505" i="2"/>
  <c r="BG505" i="2"/>
  <c r="BF505" i="2"/>
  <c r="T505" i="2"/>
  <c r="R505" i="2"/>
  <c r="P505" i="2"/>
  <c r="BI503" i="2"/>
  <c r="BH503" i="2"/>
  <c r="BG503" i="2"/>
  <c r="BF503" i="2"/>
  <c r="T503" i="2"/>
  <c r="R503" i="2"/>
  <c r="P503" i="2"/>
  <c r="BI500" i="2"/>
  <c r="BH500" i="2"/>
  <c r="BG500" i="2"/>
  <c r="BF500" i="2"/>
  <c r="T500" i="2"/>
  <c r="R500" i="2"/>
  <c r="P500" i="2"/>
  <c r="BI495" i="2"/>
  <c r="BH495" i="2"/>
  <c r="BG495" i="2"/>
  <c r="BF495" i="2"/>
  <c r="T495" i="2"/>
  <c r="R495" i="2"/>
  <c r="P495" i="2"/>
  <c r="BI488" i="2"/>
  <c r="BH488" i="2"/>
  <c r="BG488" i="2"/>
  <c r="BF488" i="2"/>
  <c r="T488" i="2"/>
  <c r="R488" i="2"/>
  <c r="P488" i="2"/>
  <c r="BI448" i="2"/>
  <c r="BH448" i="2"/>
  <c r="BG448" i="2"/>
  <c r="BF448" i="2"/>
  <c r="T448" i="2"/>
  <c r="R448" i="2"/>
  <c r="P448" i="2"/>
  <c r="BI440" i="2"/>
  <c r="BH440" i="2"/>
  <c r="BG440" i="2"/>
  <c r="BF440" i="2"/>
  <c r="T440" i="2"/>
  <c r="R440" i="2"/>
  <c r="P440" i="2"/>
  <c r="BI431" i="2"/>
  <c r="BH431" i="2"/>
  <c r="BG431" i="2"/>
  <c r="BF431" i="2"/>
  <c r="T431" i="2"/>
  <c r="R431" i="2"/>
  <c r="P431" i="2"/>
  <c r="BI427" i="2"/>
  <c r="BH427" i="2"/>
  <c r="BG427" i="2"/>
  <c r="BF427" i="2"/>
  <c r="T427" i="2"/>
  <c r="R427" i="2"/>
  <c r="P427" i="2"/>
  <c r="BI425" i="2"/>
  <c r="BH425" i="2"/>
  <c r="BG425" i="2"/>
  <c r="BF425" i="2"/>
  <c r="T425" i="2"/>
  <c r="R425" i="2"/>
  <c r="P425" i="2"/>
  <c r="BI417" i="2"/>
  <c r="BH417" i="2"/>
  <c r="BG417" i="2"/>
  <c r="BF417" i="2"/>
  <c r="T417" i="2"/>
  <c r="R417" i="2"/>
  <c r="P417" i="2"/>
  <c r="BI415" i="2"/>
  <c r="BH415" i="2"/>
  <c r="BG415" i="2"/>
  <c r="BF415" i="2"/>
  <c r="T415" i="2"/>
  <c r="R415" i="2"/>
  <c r="P415" i="2"/>
  <c r="BI408" i="2"/>
  <c r="BH408" i="2"/>
  <c r="BG408" i="2"/>
  <c r="BF408" i="2"/>
  <c r="T408" i="2"/>
  <c r="R408" i="2"/>
  <c r="P408" i="2"/>
  <c r="BI406" i="2"/>
  <c r="BH406" i="2"/>
  <c r="BG406" i="2"/>
  <c r="BF406" i="2"/>
  <c r="T406" i="2"/>
  <c r="R406" i="2"/>
  <c r="P406" i="2"/>
  <c r="BI394" i="2"/>
  <c r="BH394" i="2"/>
  <c r="BG394" i="2"/>
  <c r="BF394" i="2"/>
  <c r="T394" i="2"/>
  <c r="R394" i="2"/>
  <c r="P394" i="2"/>
  <c r="BI389" i="2"/>
  <c r="BH389" i="2"/>
  <c r="BG389" i="2"/>
  <c r="BF389" i="2"/>
  <c r="T389" i="2"/>
  <c r="R389" i="2"/>
  <c r="P389" i="2"/>
  <c r="BI385" i="2"/>
  <c r="BH385" i="2"/>
  <c r="BG385" i="2"/>
  <c r="BF385" i="2"/>
  <c r="T385" i="2"/>
  <c r="R385" i="2"/>
  <c r="P385" i="2"/>
  <c r="BI381" i="2"/>
  <c r="BH381" i="2"/>
  <c r="BG381" i="2"/>
  <c r="BF381" i="2"/>
  <c r="T381" i="2"/>
  <c r="R381" i="2"/>
  <c r="P381" i="2"/>
  <c r="BI376" i="2"/>
  <c r="BH376" i="2"/>
  <c r="BG376" i="2"/>
  <c r="BF376" i="2"/>
  <c r="T376" i="2"/>
  <c r="R376" i="2"/>
  <c r="P376" i="2"/>
  <c r="BI368" i="2"/>
  <c r="BH368" i="2"/>
  <c r="BG368" i="2"/>
  <c r="BF368" i="2"/>
  <c r="T368" i="2"/>
  <c r="R368" i="2"/>
  <c r="P368" i="2"/>
  <c r="BI354" i="2"/>
  <c r="BH354" i="2"/>
  <c r="BG354" i="2"/>
  <c r="BF354" i="2"/>
  <c r="T354" i="2"/>
  <c r="R354" i="2"/>
  <c r="P354" i="2"/>
  <c r="BI350" i="2"/>
  <c r="BH350" i="2"/>
  <c r="BG350" i="2"/>
  <c r="BF350" i="2"/>
  <c r="T350" i="2"/>
  <c r="R350" i="2"/>
  <c r="P350" i="2"/>
  <c r="BI346" i="2"/>
  <c r="BH346" i="2"/>
  <c r="BG346" i="2"/>
  <c r="BF346" i="2"/>
  <c r="T346" i="2"/>
  <c r="R346" i="2"/>
  <c r="P346" i="2"/>
  <c r="BI344" i="2"/>
  <c r="BH344" i="2"/>
  <c r="BG344" i="2"/>
  <c r="BF344" i="2"/>
  <c r="T344" i="2"/>
  <c r="R344" i="2"/>
  <c r="P344" i="2"/>
  <c r="BI341" i="2"/>
  <c r="BH341" i="2"/>
  <c r="BG341" i="2"/>
  <c r="BF341" i="2"/>
  <c r="T341" i="2"/>
  <c r="R341" i="2"/>
  <c r="P341" i="2"/>
  <c r="BI339" i="2"/>
  <c r="BH339" i="2"/>
  <c r="BG339" i="2"/>
  <c r="BF339" i="2"/>
  <c r="T339" i="2"/>
  <c r="R339" i="2"/>
  <c r="P339" i="2"/>
  <c r="BI337" i="2"/>
  <c r="BH337" i="2"/>
  <c r="BG337" i="2"/>
  <c r="BF337" i="2"/>
  <c r="T337" i="2"/>
  <c r="R337" i="2"/>
  <c r="P337" i="2"/>
  <c r="BI334" i="2"/>
  <c r="BH334" i="2"/>
  <c r="BG334" i="2"/>
  <c r="BF334" i="2"/>
  <c r="T334" i="2"/>
  <c r="R334" i="2"/>
  <c r="P334" i="2"/>
  <c r="BI329" i="2"/>
  <c r="BH329" i="2"/>
  <c r="BG329" i="2"/>
  <c r="BF329" i="2"/>
  <c r="T329" i="2"/>
  <c r="R329" i="2"/>
  <c r="P329" i="2"/>
  <c r="BI327" i="2"/>
  <c r="BH327" i="2"/>
  <c r="BG327" i="2"/>
  <c r="BF327" i="2"/>
  <c r="T327" i="2"/>
  <c r="R327" i="2"/>
  <c r="P327" i="2"/>
  <c r="BI325" i="2"/>
  <c r="BH325" i="2"/>
  <c r="BG325" i="2"/>
  <c r="BF325" i="2"/>
  <c r="T325" i="2"/>
  <c r="R325" i="2"/>
  <c r="P325" i="2"/>
  <c r="BI322" i="2"/>
  <c r="BH322" i="2"/>
  <c r="BG322" i="2"/>
  <c r="BF322" i="2"/>
  <c r="T322" i="2"/>
  <c r="R322" i="2"/>
  <c r="P322" i="2"/>
  <c r="BI317" i="2"/>
  <c r="BH317" i="2"/>
  <c r="BG317" i="2"/>
  <c r="BF317" i="2"/>
  <c r="T317" i="2"/>
  <c r="R317" i="2"/>
  <c r="P317" i="2"/>
  <c r="BI312" i="2"/>
  <c r="BH312" i="2"/>
  <c r="BG312" i="2"/>
  <c r="BF312" i="2"/>
  <c r="T312" i="2"/>
  <c r="R312" i="2"/>
  <c r="P312" i="2"/>
  <c r="BI310" i="2"/>
  <c r="BH310" i="2"/>
  <c r="BG310" i="2"/>
  <c r="BF310" i="2"/>
  <c r="T310" i="2"/>
  <c r="R310" i="2"/>
  <c r="P310" i="2"/>
  <c r="BI299" i="2"/>
  <c r="BH299" i="2"/>
  <c r="BG299" i="2"/>
  <c r="BF299" i="2"/>
  <c r="T299" i="2"/>
  <c r="R299" i="2"/>
  <c r="P299" i="2"/>
  <c r="BI291" i="2"/>
  <c r="BH291" i="2"/>
  <c r="BG291" i="2"/>
  <c r="BF291" i="2"/>
  <c r="T291" i="2"/>
  <c r="R291" i="2"/>
  <c r="P291" i="2"/>
  <c r="BI277" i="2"/>
  <c r="BH277" i="2"/>
  <c r="BG277" i="2"/>
  <c r="BF277" i="2"/>
  <c r="T277" i="2"/>
  <c r="R277" i="2"/>
  <c r="P277" i="2"/>
  <c r="BI265" i="2"/>
  <c r="BH265" i="2"/>
  <c r="BG265" i="2"/>
  <c r="BF265" i="2"/>
  <c r="T265" i="2"/>
  <c r="R265" i="2"/>
  <c r="P265" i="2"/>
  <c r="BI260" i="2"/>
  <c r="BH260" i="2"/>
  <c r="BG260" i="2"/>
  <c r="BF260" i="2"/>
  <c r="T260" i="2"/>
  <c r="R260" i="2"/>
  <c r="P260" i="2"/>
  <c r="BI256" i="2"/>
  <c r="BH256" i="2"/>
  <c r="BG256" i="2"/>
  <c r="BF256" i="2"/>
  <c r="T256" i="2"/>
  <c r="R256" i="2"/>
  <c r="P256" i="2"/>
  <c r="BI252" i="2"/>
  <c r="BH252" i="2"/>
  <c r="BG252" i="2"/>
  <c r="BF252" i="2"/>
  <c r="T252" i="2"/>
  <c r="R252" i="2"/>
  <c r="P252" i="2"/>
  <c r="BI247" i="2"/>
  <c r="BH247" i="2"/>
  <c r="BG247" i="2"/>
  <c r="BF247" i="2"/>
  <c r="T247" i="2"/>
  <c r="R247" i="2"/>
  <c r="P247" i="2"/>
  <c r="BI242" i="2"/>
  <c r="BH242" i="2"/>
  <c r="BG242" i="2"/>
  <c r="BF242" i="2"/>
  <c r="T242" i="2"/>
  <c r="R242" i="2"/>
  <c r="P242" i="2"/>
  <c r="BI238" i="2"/>
  <c r="BH238" i="2"/>
  <c r="BG238" i="2"/>
  <c r="BF238" i="2"/>
  <c r="T238" i="2"/>
  <c r="R238" i="2"/>
  <c r="P238" i="2"/>
  <c r="BI233" i="2"/>
  <c r="BH233" i="2"/>
  <c r="BG233" i="2"/>
  <c r="BF233" i="2"/>
  <c r="T233" i="2"/>
  <c r="R233" i="2"/>
  <c r="P233" i="2"/>
  <c r="BI224" i="2"/>
  <c r="BH224" i="2"/>
  <c r="BG224" i="2"/>
  <c r="BF224" i="2"/>
  <c r="T224" i="2"/>
  <c r="R224" i="2"/>
  <c r="P224" i="2"/>
  <c r="BI222" i="2"/>
  <c r="BH222" i="2"/>
  <c r="BG222" i="2"/>
  <c r="BF222" i="2"/>
  <c r="T222" i="2"/>
  <c r="R222" i="2"/>
  <c r="P222" i="2"/>
  <c r="BI211" i="2"/>
  <c r="BH211" i="2"/>
  <c r="BG211" i="2"/>
  <c r="BF211" i="2"/>
  <c r="T211" i="2"/>
  <c r="R211" i="2"/>
  <c r="P211" i="2"/>
  <c r="BI207" i="2"/>
  <c r="BH207" i="2"/>
  <c r="BG207" i="2"/>
  <c r="BF207" i="2"/>
  <c r="T207" i="2"/>
  <c r="R207" i="2"/>
  <c r="P207" i="2"/>
  <c r="BI204" i="2"/>
  <c r="BH204" i="2"/>
  <c r="BG204" i="2"/>
  <c r="BF204" i="2"/>
  <c r="T204" i="2"/>
  <c r="R204" i="2"/>
  <c r="P204" i="2"/>
  <c r="BI200" i="2"/>
  <c r="BH200" i="2"/>
  <c r="BG200" i="2"/>
  <c r="BF200" i="2"/>
  <c r="T200" i="2"/>
  <c r="R200" i="2"/>
  <c r="P200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0" i="2"/>
  <c r="BH190" i="2"/>
  <c r="BG190" i="2"/>
  <c r="BF190" i="2"/>
  <c r="T190" i="2"/>
  <c r="R190" i="2"/>
  <c r="P190" i="2"/>
  <c r="BI185" i="2"/>
  <c r="BH185" i="2"/>
  <c r="BG185" i="2"/>
  <c r="BF185" i="2"/>
  <c r="T185" i="2"/>
  <c r="R185" i="2"/>
  <c r="P185" i="2"/>
  <c r="BI181" i="2"/>
  <c r="BH181" i="2"/>
  <c r="BG181" i="2"/>
  <c r="BF181" i="2"/>
  <c r="T181" i="2"/>
  <c r="R181" i="2"/>
  <c r="P181" i="2"/>
  <c r="BI167" i="2"/>
  <c r="BH167" i="2"/>
  <c r="BG167" i="2"/>
  <c r="BF167" i="2"/>
  <c r="T167" i="2"/>
  <c r="R167" i="2"/>
  <c r="P167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49" i="2"/>
  <c r="BH149" i="2"/>
  <c r="BG149" i="2"/>
  <c r="BF149" i="2"/>
  <c r="T149" i="2"/>
  <c r="R149" i="2"/>
  <c r="P149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35" i="2"/>
  <c r="BH135" i="2"/>
  <c r="BG135" i="2"/>
  <c r="BF135" i="2"/>
  <c r="T135" i="2"/>
  <c r="R135" i="2"/>
  <c r="P135" i="2"/>
  <c r="BI128" i="2"/>
  <c r="BH128" i="2"/>
  <c r="BG128" i="2"/>
  <c r="BF128" i="2"/>
  <c r="T128" i="2"/>
  <c r="R128" i="2"/>
  <c r="P128" i="2"/>
  <c r="BI122" i="2"/>
  <c r="BH122" i="2"/>
  <c r="BG122" i="2"/>
  <c r="BF122" i="2"/>
  <c r="T122" i="2"/>
  <c r="R122" i="2"/>
  <c r="P122" i="2"/>
  <c r="BI118" i="2"/>
  <c r="BH118" i="2"/>
  <c r="BG118" i="2"/>
  <c r="BF118" i="2"/>
  <c r="T118" i="2"/>
  <c r="R118" i="2"/>
  <c r="P118" i="2"/>
  <c r="BI114" i="2"/>
  <c r="BH114" i="2"/>
  <c r="BG114" i="2"/>
  <c r="F35" i="2" s="1"/>
  <c r="BF114" i="2"/>
  <c r="T114" i="2"/>
  <c r="R114" i="2"/>
  <c r="P114" i="2"/>
  <c r="BI110" i="2"/>
  <c r="F37" i="2" s="1"/>
  <c r="BH110" i="2"/>
  <c r="F36" i="2" s="1"/>
  <c r="BG110" i="2"/>
  <c r="BF110" i="2"/>
  <c r="T110" i="2"/>
  <c r="R110" i="2"/>
  <c r="P110" i="2"/>
  <c r="J104" i="2"/>
  <c r="J103" i="2"/>
  <c r="F103" i="2"/>
  <c r="F101" i="2"/>
  <c r="E99" i="2"/>
  <c r="J55" i="2"/>
  <c r="J54" i="2"/>
  <c r="F54" i="2"/>
  <c r="F52" i="2"/>
  <c r="E50" i="2"/>
  <c r="J18" i="2"/>
  <c r="E18" i="2"/>
  <c r="F104" i="2" s="1"/>
  <c r="J17" i="2"/>
  <c r="J12" i="2"/>
  <c r="J101" i="2"/>
  <c r="E7" i="2"/>
  <c r="E97" i="2"/>
  <c r="L50" i="1"/>
  <c r="AM50" i="1"/>
  <c r="AM49" i="1"/>
  <c r="L49" i="1"/>
  <c r="AM47" i="1"/>
  <c r="L47" i="1"/>
  <c r="L45" i="1"/>
  <c r="L44" i="1"/>
  <c r="J167" i="2"/>
  <c r="J901" i="2"/>
  <c r="J952" i="2"/>
  <c r="J317" i="2"/>
  <c r="BK522" i="2"/>
  <c r="BK968" i="2"/>
  <c r="BK181" i="2"/>
  <c r="BK329" i="2"/>
  <c r="J211" i="2"/>
  <c r="J979" i="2"/>
  <c r="J621" i="2"/>
  <c r="J368" i="2"/>
  <c r="BK122" i="3"/>
  <c r="J702" i="2"/>
  <c r="J522" i="2"/>
  <c r="J910" i="2"/>
  <c r="J247" i="2"/>
  <c r="BK514" i="2"/>
  <c r="J179" i="3"/>
  <c r="BK381" i="2"/>
  <c r="BK322" i="2"/>
  <c r="J196" i="2"/>
  <c r="J843" i="2"/>
  <c r="BK122" i="2"/>
  <c r="BK341" i="2"/>
  <c r="J171" i="3"/>
  <c r="BK958" i="2"/>
  <c r="BK737" i="2"/>
  <c r="J698" i="2"/>
  <c r="J122" i="3"/>
  <c r="J924" i="2"/>
  <c r="BK291" i="2"/>
  <c r="J329" i="2"/>
  <c r="BK185" i="2"/>
  <c r="J448" i="2"/>
  <c r="BK702" i="2"/>
  <c r="BK128" i="2"/>
  <c r="BK118" i="2"/>
  <c r="BK718" i="2"/>
  <c r="J857" i="2"/>
  <c r="BK406" i="2"/>
  <c r="J816" i="2"/>
  <c r="BK207" i="2"/>
  <c r="BK752" i="2"/>
  <c r="J830" i="2"/>
  <c r="BK625" i="2"/>
  <c r="BK196" i="2"/>
  <c r="J177" i="3"/>
  <c r="J784" i="2"/>
  <c r="BK979" i="2"/>
  <c r="BK256" i="2"/>
  <c r="J224" i="2"/>
  <c r="J872" i="2"/>
  <c r="BK808" i="2"/>
  <c r="J670" i="2"/>
  <c r="BK153" i="3"/>
  <c r="J381" i="2"/>
  <c r="BK211" i="2"/>
  <c r="BK156" i="2"/>
  <c r="BK325" i="2"/>
  <c r="BK653" i="2"/>
  <c r="BK803" i="2"/>
  <c r="BK299" i="2"/>
  <c r="BK171" i="3"/>
  <c r="BK843" i="2"/>
  <c r="J190" i="2"/>
  <c r="BK350" i="2"/>
  <c r="J638" i="2"/>
  <c r="J657" i="2"/>
  <c r="J233" i="2"/>
  <c r="J265" i="2"/>
  <c r="J665" i="2"/>
  <c r="BK233" i="2"/>
  <c r="J185" i="2"/>
  <c r="BK389" i="2"/>
  <c r="BK431" i="2"/>
  <c r="BK143" i="2"/>
  <c r="J724" i="2"/>
  <c r="J764" i="2"/>
  <c r="J106" i="3"/>
  <c r="BK488" i="2"/>
  <c r="BK681" i="2"/>
  <c r="J918" i="2"/>
  <c r="BK830" i="2"/>
  <c r="J629" i="2"/>
  <c r="AS54" i="1"/>
  <c r="J651" i="2"/>
  <c r="BK518" i="2"/>
  <c r="J141" i="2"/>
  <c r="J532" i="2"/>
  <c r="BK698" i="2"/>
  <c r="J238" i="2"/>
  <c r="BK964" i="2"/>
  <c r="J714" i="2"/>
  <c r="BK784" i="2"/>
  <c r="J825" i="2"/>
  <c r="BK700" i="2"/>
  <c r="J787" i="2"/>
  <c r="J518" i="2"/>
  <c r="J119" i="3"/>
  <c r="BK500" i="2"/>
  <c r="BK857" i="2"/>
  <c r="BK939" i="2"/>
  <c r="J344" i="2"/>
  <c r="BK376" i="2"/>
  <c r="J90" i="3"/>
  <c r="J666" i="2"/>
  <c r="BK114" i="2"/>
  <c r="J887" i="2"/>
  <c r="BK971" i="2"/>
  <c r="J299" i="2"/>
  <c r="BK503" i="2"/>
  <c r="J126" i="3"/>
  <c r="BK855" i="2"/>
  <c r="J888" i="2"/>
  <c r="J406" i="2"/>
  <c r="J711" i="2"/>
  <c r="BK668" i="2"/>
  <c r="J668" i="2"/>
  <c r="BK816" i="2"/>
  <c r="BK669" i="2"/>
  <c r="BK636" i="2"/>
  <c r="J675" i="2"/>
  <c r="BK408" i="2"/>
  <c r="J181" i="3"/>
  <c r="J200" i="2"/>
  <c r="BK222" i="2"/>
  <c r="BK638" i="2"/>
  <c r="J346" i="2"/>
  <c r="J636" i="2"/>
  <c r="BK865" i="2"/>
  <c r="BK918" i="2"/>
  <c r="BK949" i="2"/>
  <c r="BK705" i="2"/>
  <c r="BK510" i="2"/>
  <c r="J181" i="2"/>
  <c r="BK95" i="3"/>
  <c r="J669" i="2"/>
  <c r="J803" i="2"/>
  <c r="J143" i="2"/>
  <c r="BK339" i="2"/>
  <c r="J750" i="2"/>
  <c r="BK427" i="2"/>
  <c r="BK675" i="2"/>
  <c r="BK368" i="2"/>
  <c r="J661" i="2"/>
  <c r="J425" i="2"/>
  <c r="BK181" i="3"/>
  <c r="BK102" i="3"/>
  <c r="BK265" i="2"/>
  <c r="J617" i="2"/>
  <c r="BK841" i="2"/>
  <c r="J527" i="2"/>
  <c r="J679" i="2"/>
  <c r="J884" i="2"/>
  <c r="BK277" i="2"/>
  <c r="BK643" i="2"/>
  <c r="BK178" i="3"/>
  <c r="J180" i="3"/>
  <c r="J688" i="2"/>
  <c r="J648" i="2"/>
  <c r="BK891" i="2"/>
  <c r="J942" i="2"/>
  <c r="J178" i="3"/>
  <c r="BK106" i="3"/>
  <c r="BK853" i="2"/>
  <c r="J928" i="2"/>
  <c r="BK888" i="2"/>
  <c r="J341" i="2"/>
  <c r="BK641" i="2"/>
  <c r="J256" i="2"/>
  <c r="J146" i="3"/>
  <c r="BK750" i="2"/>
  <c r="J775" i="2"/>
  <c r="J877" i="2"/>
  <c r="BK709" i="2"/>
  <c r="J339" i="2"/>
  <c r="BK861" i="2"/>
  <c r="J861" i="2"/>
  <c r="BK924" i="2"/>
  <c r="J958" i="2"/>
  <c r="J598" i="2"/>
  <c r="BK764" i="2"/>
  <c r="BK688" i="2"/>
  <c r="BK238" i="2"/>
  <c r="J431" i="2"/>
  <c r="BK327" i="2"/>
  <c r="BK163" i="3"/>
  <c r="BK260" i="2"/>
  <c r="BK167" i="2"/>
  <c r="J655" i="2"/>
  <c r="J808" i="2"/>
  <c r="J853" i="2"/>
  <c r="J752" i="2"/>
  <c r="J111" i="3"/>
  <c r="J505" i="2"/>
  <c r="J667" i="2"/>
  <c r="J510" i="2"/>
  <c r="BK665" i="2"/>
  <c r="BK657" i="2"/>
  <c r="J207" i="2"/>
  <c r="J641" i="2"/>
  <c r="J664" i="2"/>
  <c r="BK656" i="2"/>
  <c r="J722" i="2"/>
  <c r="BK648" i="2"/>
  <c r="BK652" i="2"/>
  <c r="BK877" i="2"/>
  <c r="BK425" i="2"/>
  <c r="BK677" i="2"/>
  <c r="BK724" i="2"/>
  <c r="BK110" i="2"/>
  <c r="BK126" i="3"/>
  <c r="J891" i="2"/>
  <c r="J718" i="2"/>
  <c r="J847" i="2"/>
  <c r="BK766" i="2"/>
  <c r="BK722" i="2"/>
  <c r="BK679" i="2"/>
  <c r="J260" i="2"/>
  <c r="BK146" i="3"/>
  <c r="J514" i="2"/>
  <c r="BK334" i="2"/>
  <c r="J660" i="2"/>
  <c r="J681" i="2"/>
  <c r="BK849" i="2"/>
  <c r="J135" i="2"/>
  <c r="J646" i="2"/>
  <c r="J114" i="2"/>
  <c r="BK140" i="3"/>
  <c r="J156" i="2"/>
  <c r="BK666" i="2"/>
  <c r="BK730" i="2"/>
  <c r="BK916" i="2"/>
  <c r="J389" i="2"/>
  <c r="BK821" i="2"/>
  <c r="J707" i="2"/>
  <c r="BK247" i="2"/>
  <c r="BK910" i="2"/>
  <c r="BK252" i="2"/>
  <c r="J128" i="2"/>
  <c r="J204" i="2"/>
  <c r="J222" i="2"/>
  <c r="BK787" i="2"/>
  <c r="J740" i="2"/>
  <c r="J671" i="2"/>
  <c r="J686" i="2"/>
  <c r="J737" i="2"/>
  <c r="J325" i="2"/>
  <c r="BK346" i="2"/>
  <c r="BK933" i="2"/>
  <c r="J149" i="2"/>
  <c r="BK670" i="2"/>
  <c r="BK149" i="2"/>
  <c r="BK527" i="2"/>
  <c r="J633" i="2"/>
  <c r="J242" i="2"/>
  <c r="J327" i="2"/>
  <c r="BK310" i="2"/>
  <c r="J394" i="2"/>
  <c r="J252" i="2"/>
  <c r="BK385" i="2"/>
  <c r="J656" i="2"/>
  <c r="J654" i="2"/>
  <c r="BK337" i="2"/>
  <c r="BK667" i="2"/>
  <c r="BK896" i="2"/>
  <c r="J762" i="2"/>
  <c r="J730" i="2"/>
  <c r="BK837" i="2"/>
  <c r="BK825" i="2"/>
  <c r="BK344" i="2"/>
  <c r="J310" i="2"/>
  <c r="BK629" i="2"/>
  <c r="J828" i="2"/>
  <c r="BK598" i="2"/>
  <c r="J95" i="3"/>
  <c r="BK177" i="3"/>
  <c r="J350" i="2"/>
  <c r="BK495" i="2"/>
  <c r="BK664" i="2"/>
  <c r="J855" i="2"/>
  <c r="BK135" i="2"/>
  <c r="BK859" i="2"/>
  <c r="BK782" i="2"/>
  <c r="J766" i="2"/>
  <c r="J312" i="2"/>
  <c r="BK633" i="2"/>
  <c r="J821" i="2"/>
  <c r="BK532" i="2"/>
  <c r="BK90" i="3"/>
  <c r="J135" i="3"/>
  <c r="J983" i="2"/>
  <c r="J334" i="2"/>
  <c r="BK828" i="2"/>
  <c r="BK548" i="2"/>
  <c r="BK242" i="2"/>
  <c r="BK694" i="2"/>
  <c r="BK312" i="2"/>
  <c r="J385" i="2"/>
  <c r="BK415" i="2"/>
  <c r="BK711" i="2"/>
  <c r="BK224" i="2"/>
  <c r="J968" i="2"/>
  <c r="J869" i="2"/>
  <c r="BK539" i="2"/>
  <c r="J163" i="3"/>
  <c r="J916" i="2"/>
  <c r="BK847" i="2"/>
  <c r="J862" i="2"/>
  <c r="BK952" i="2"/>
  <c r="J408" i="2"/>
  <c r="J548" i="2"/>
  <c r="BK135" i="3"/>
  <c r="J694" i="2"/>
  <c r="J488" i="2"/>
  <c r="BK661" i="2"/>
  <c r="BK190" i="2"/>
  <c r="J500" i="2"/>
  <c r="BK740" i="2"/>
  <c r="J415" i="2"/>
  <c r="J849" i="2"/>
  <c r="BK707" i="2"/>
  <c r="BK975" i="2"/>
  <c r="J322" i="2"/>
  <c r="BK119" i="3"/>
  <c r="J440" i="2"/>
  <c r="J118" i="2"/>
  <c r="J782" i="2"/>
  <c r="BK194" i="2"/>
  <c r="BK111" i="3"/>
  <c r="J792" i="2"/>
  <c r="BK417" i="2"/>
  <c r="J824" i="2"/>
  <c r="BK884" i="2"/>
  <c r="J859" i="2"/>
  <c r="J700" i="2"/>
  <c r="BK317" i="2"/>
  <c r="J194" i="2"/>
  <c r="J110" i="2"/>
  <c r="J277" i="2"/>
  <c r="J140" i="3"/>
  <c r="J709" i="2"/>
  <c r="BK824" i="2"/>
  <c r="J427" i="2"/>
  <c r="BK671" i="2"/>
  <c r="J652" i="2"/>
  <c r="J840" i="2"/>
  <c r="BK440" i="2"/>
  <c r="BK869" i="2"/>
  <c r="J851" i="2"/>
  <c r="J705" i="2"/>
  <c r="BK714" i="2"/>
  <c r="J841" i="2"/>
  <c r="J154" i="2"/>
  <c r="BK792" i="2"/>
  <c r="J879" i="2"/>
  <c r="BK901" i="2"/>
  <c r="BK942" i="2"/>
  <c r="J975" i="2"/>
  <c r="BK354" i="2"/>
  <c r="BK660" i="2"/>
  <c r="BK179" i="3"/>
  <c r="BK728" i="2"/>
  <c r="J291" i="2"/>
  <c r="BK448" i="2"/>
  <c r="BK651" i="2"/>
  <c r="BK159" i="3"/>
  <c r="BK200" i="2"/>
  <c r="J539" i="2"/>
  <c r="BK851" i="2"/>
  <c r="BK983" i="2"/>
  <c r="BK394" i="2"/>
  <c r="J159" i="3"/>
  <c r="J417" i="2"/>
  <c r="J971" i="2"/>
  <c r="J643" i="2"/>
  <c r="BK928" i="2"/>
  <c r="BK141" i="2"/>
  <c r="J964" i="2"/>
  <c r="BK879" i="2"/>
  <c r="BK621" i="2"/>
  <c r="J939" i="2"/>
  <c r="BK505" i="2"/>
  <c r="J625" i="2"/>
  <c r="J153" i="3"/>
  <c r="BK655" i="2"/>
  <c r="BK862" i="2"/>
  <c r="J495" i="2"/>
  <c r="J503" i="2"/>
  <c r="J376" i="2"/>
  <c r="J337" i="2"/>
  <c r="BK180" i="3"/>
  <c r="J837" i="2"/>
  <c r="J677" i="2"/>
  <c r="BK775" i="2"/>
  <c r="BK646" i="2"/>
  <c r="BK872" i="2"/>
  <c r="J728" i="2"/>
  <c r="J354" i="2"/>
  <c r="J102" i="3"/>
  <c r="J896" i="2"/>
  <c r="BK840" i="2"/>
  <c r="BK686" i="2"/>
  <c r="J865" i="2"/>
  <c r="BK204" i="2"/>
  <c r="J949" i="2"/>
  <c r="BK887" i="2"/>
  <c r="BK617" i="2"/>
  <c r="BK154" i="2"/>
  <c r="BK762" i="2"/>
  <c r="BK654" i="2"/>
  <c r="J653" i="2"/>
  <c r="J122" i="2"/>
  <c r="J933" i="2"/>
  <c r="F34" i="2" l="1"/>
  <c r="J34" i="2"/>
  <c r="AW55" i="1" s="1"/>
  <c r="R890" i="2"/>
  <c r="T158" i="3"/>
  <c r="P890" i="2"/>
  <c r="P158" i="3"/>
  <c r="T890" i="2"/>
  <c r="R158" i="3"/>
  <c r="BK109" i="2"/>
  <c r="J109" i="2"/>
  <c r="J61" i="2" s="1"/>
  <c r="T134" i="2"/>
  <c r="R155" i="2"/>
  <c r="T195" i="2"/>
  <c r="P676" i="2"/>
  <c r="BK739" i="2"/>
  <c r="J739" i="2"/>
  <c r="J71" i="2"/>
  <c r="T827" i="2"/>
  <c r="T860" i="2"/>
  <c r="P909" i="2"/>
  <c r="R941" i="2"/>
  <c r="BK978" i="2"/>
  <c r="J978" i="2" s="1"/>
  <c r="J87" i="2" s="1"/>
  <c r="BK977" i="2"/>
  <c r="J977" i="2" s="1"/>
  <c r="J86" i="2" s="1"/>
  <c r="BK316" i="2"/>
  <c r="J316" i="2" s="1"/>
  <c r="J66" i="2" s="1"/>
  <c r="T739" i="2"/>
  <c r="R846" i="2"/>
  <c r="T909" i="2"/>
  <c r="BK970" i="2"/>
  <c r="J970" i="2"/>
  <c r="J85" i="2"/>
  <c r="R109" i="2"/>
  <c r="BK210" i="2"/>
  <c r="BK108" i="2" s="1"/>
  <c r="BK676" i="2"/>
  <c r="J676" i="2"/>
  <c r="J67" i="2"/>
  <c r="T717" i="2"/>
  <c r="P827" i="2"/>
  <c r="P839" i="2"/>
  <c r="BK860" i="2"/>
  <c r="J860" i="2" s="1"/>
  <c r="J78" i="2" s="1"/>
  <c r="R909" i="2"/>
  <c r="P941" i="2"/>
  <c r="R970" i="2"/>
  <c r="T109" i="2"/>
  <c r="P155" i="2"/>
  <c r="BK195" i="2"/>
  <c r="J195" i="2" s="1"/>
  <c r="J64" i="2" s="1"/>
  <c r="R195" i="2"/>
  <c r="T676" i="2"/>
  <c r="T786" i="2"/>
  <c r="R839" i="2"/>
  <c r="BK871" i="2"/>
  <c r="J871" i="2" s="1"/>
  <c r="J80" i="2" s="1"/>
  <c r="BK941" i="2"/>
  <c r="J941" i="2"/>
  <c r="J83" i="2"/>
  <c r="P970" i="2"/>
  <c r="R118" i="3"/>
  <c r="P316" i="2"/>
  <c r="R786" i="2"/>
  <c r="T871" i="2"/>
  <c r="R951" i="2"/>
  <c r="R978" i="2"/>
  <c r="R977" i="2" s="1"/>
  <c r="R89" i="3"/>
  <c r="P134" i="2"/>
  <c r="P210" i="2"/>
  <c r="BK717" i="2"/>
  <c r="J717" i="2" s="1"/>
  <c r="J70" i="2" s="1"/>
  <c r="P717" i="2"/>
  <c r="BK827" i="2"/>
  <c r="J827" i="2" s="1"/>
  <c r="J73" i="2" s="1"/>
  <c r="T839" i="2"/>
  <c r="R871" i="2"/>
  <c r="T118" i="3"/>
  <c r="P109" i="2"/>
  <c r="R134" i="2"/>
  <c r="T210" i="2"/>
  <c r="P739" i="2"/>
  <c r="BK839" i="2"/>
  <c r="J839" i="2"/>
  <c r="J74" i="2" s="1"/>
  <c r="P871" i="2"/>
  <c r="P118" i="3"/>
  <c r="T316" i="2"/>
  <c r="R739" i="2"/>
  <c r="BK846" i="2"/>
  <c r="J846" i="2" s="1"/>
  <c r="J76" i="2" s="1"/>
  <c r="T951" i="2"/>
  <c r="BK118" i="3"/>
  <c r="J118" i="3"/>
  <c r="J63" i="3"/>
  <c r="R316" i="2"/>
  <c r="P786" i="2"/>
  <c r="P846" i="2"/>
  <c r="R860" i="2"/>
  <c r="BK909" i="2"/>
  <c r="J909" i="2"/>
  <c r="J82" i="2" s="1"/>
  <c r="T941" i="2"/>
  <c r="T970" i="2"/>
  <c r="BK170" i="3"/>
  <c r="J170" i="3" s="1"/>
  <c r="J67" i="3" s="1"/>
  <c r="BK89" i="3"/>
  <c r="J89" i="3" s="1"/>
  <c r="J61" i="3" s="1"/>
  <c r="P170" i="3"/>
  <c r="BK134" i="2"/>
  <c r="J134" i="2"/>
  <c r="J62" i="2" s="1"/>
  <c r="R210" i="2"/>
  <c r="R717" i="2"/>
  <c r="R716" i="2" s="1"/>
  <c r="R827" i="2"/>
  <c r="P860" i="2"/>
  <c r="P951" i="2"/>
  <c r="P978" i="2"/>
  <c r="P977" i="2"/>
  <c r="P89" i="3"/>
  <c r="P88" i="3" s="1"/>
  <c r="P87" i="3" s="1"/>
  <c r="AU56" i="1" s="1"/>
  <c r="R170" i="3"/>
  <c r="BK155" i="2"/>
  <c r="J155" i="2" s="1"/>
  <c r="J63" i="2" s="1"/>
  <c r="T155" i="2"/>
  <c r="P195" i="2"/>
  <c r="R676" i="2"/>
  <c r="BK786" i="2"/>
  <c r="J786" i="2"/>
  <c r="J72" i="2" s="1"/>
  <c r="T846" i="2"/>
  <c r="BK951" i="2"/>
  <c r="J951" i="2"/>
  <c r="J84" i="2"/>
  <c r="T978" i="2"/>
  <c r="T977" i="2"/>
  <c r="T89" i="3"/>
  <c r="T170" i="3"/>
  <c r="T88" i="3" s="1"/>
  <c r="T87" i="3" s="1"/>
  <c r="BK842" i="2"/>
  <c r="J842" i="2" s="1"/>
  <c r="J75" i="2" s="1"/>
  <c r="BK152" i="3"/>
  <c r="J152" i="3"/>
  <c r="J65" i="3"/>
  <c r="BK858" i="2"/>
  <c r="J858" i="2"/>
  <c r="J77" i="2"/>
  <c r="BK110" i="3"/>
  <c r="J110" i="3" s="1"/>
  <c r="J62" i="3" s="1"/>
  <c r="BK145" i="3"/>
  <c r="J145" i="3" s="1"/>
  <c r="J64" i="3" s="1"/>
  <c r="BK713" i="2"/>
  <c r="J713" i="2"/>
  <c r="J68" i="2"/>
  <c r="BK868" i="2"/>
  <c r="J868" i="2"/>
  <c r="J79" i="2"/>
  <c r="BK890" i="2"/>
  <c r="J890" i="2" s="1"/>
  <c r="J81" i="2" s="1"/>
  <c r="BK158" i="3"/>
  <c r="J158" i="3" s="1"/>
  <c r="J66" i="3" s="1"/>
  <c r="BE135" i="3"/>
  <c r="J52" i="3"/>
  <c r="BE159" i="3"/>
  <c r="BE177" i="3"/>
  <c r="E77" i="3"/>
  <c r="BE102" i="3"/>
  <c r="BE122" i="3"/>
  <c r="BE178" i="3"/>
  <c r="BE95" i="3"/>
  <c r="BE163" i="3"/>
  <c r="BE153" i="3"/>
  <c r="BE171" i="3"/>
  <c r="BE180" i="3"/>
  <c r="F84" i="3"/>
  <c r="BE106" i="3"/>
  <c r="BE181" i="3"/>
  <c r="BE140" i="3"/>
  <c r="BE126" i="3"/>
  <c r="BE146" i="3"/>
  <c r="BE179" i="3"/>
  <c r="BE119" i="3"/>
  <c r="BE90" i="3"/>
  <c r="BE111" i="3"/>
  <c r="F55" i="2"/>
  <c r="BE128" i="2"/>
  <c r="BE141" i="2"/>
  <c r="BE149" i="2"/>
  <c r="BE156" i="2"/>
  <c r="BE167" i="2"/>
  <c r="BE190" i="2"/>
  <c r="BE194" i="2"/>
  <c r="BE224" i="2"/>
  <c r="BE291" i="2"/>
  <c r="BE310" i="2"/>
  <c r="BE350" i="2"/>
  <c r="BE354" i="2"/>
  <c r="BE381" i="2"/>
  <c r="BE385" i="2"/>
  <c r="BE406" i="2"/>
  <c r="BE431" i="2"/>
  <c r="BE448" i="2"/>
  <c r="BE539" i="2"/>
  <c r="BE548" i="2"/>
  <c r="BE633" i="2"/>
  <c r="BE648" i="2"/>
  <c r="BE652" i="2"/>
  <c r="BE653" i="2"/>
  <c r="BE655" i="2"/>
  <c r="BE668" i="2"/>
  <c r="BE669" i="2"/>
  <c r="BE671" i="2"/>
  <c r="BE686" i="2"/>
  <c r="BE698" i="2"/>
  <c r="BE709" i="2"/>
  <c r="BE718" i="2"/>
  <c r="BE784" i="2"/>
  <c r="BE808" i="2"/>
  <c r="BE983" i="2"/>
  <c r="J52" i="2"/>
  <c r="BE114" i="2"/>
  <c r="BE118" i="2"/>
  <c r="BE200" i="2"/>
  <c r="BE252" i="2"/>
  <c r="BE260" i="2"/>
  <c r="BE265" i="2"/>
  <c r="BE325" i="2"/>
  <c r="BE334" i="2"/>
  <c r="BE337" i="2"/>
  <c r="BE339" i="2"/>
  <c r="BE415" i="2"/>
  <c r="BE417" i="2"/>
  <c r="BE425" i="2"/>
  <c r="BE440" i="2"/>
  <c r="BE495" i="2"/>
  <c r="BE500" i="2"/>
  <c r="BE527" i="2"/>
  <c r="BE646" i="2"/>
  <c r="BE660" i="2"/>
  <c r="BE694" i="2"/>
  <c r="BE705" i="2"/>
  <c r="BE714" i="2"/>
  <c r="BE730" i="2"/>
  <c r="BE737" i="2"/>
  <c r="BE750" i="2"/>
  <c r="BE752" i="2"/>
  <c r="BE766" i="2"/>
  <c r="BE775" i="2"/>
  <c r="BE816" i="2"/>
  <c r="BE837" i="2"/>
  <c r="BE840" i="2"/>
  <c r="BE859" i="2"/>
  <c r="BE865" i="2"/>
  <c r="BE869" i="2"/>
  <c r="BE877" i="2"/>
  <c r="BE884" i="2"/>
  <c r="BE942" i="2"/>
  <c r="BE949" i="2"/>
  <c r="BE952" i="2"/>
  <c r="BE968" i="2"/>
  <c r="BE971" i="2"/>
  <c r="BE975" i="2"/>
  <c r="BE979" i="2"/>
  <c r="E48" i="2"/>
  <c r="BE143" i="2"/>
  <c r="BE154" i="2"/>
  <c r="BE181" i="2"/>
  <c r="BE211" i="2"/>
  <c r="BE233" i="2"/>
  <c r="BE247" i="2"/>
  <c r="BE322" i="2"/>
  <c r="BE329" i="2"/>
  <c r="BE341" i="2"/>
  <c r="BE368" i="2"/>
  <c r="BE408" i="2"/>
  <c r="BE505" i="2"/>
  <c r="BE514" i="2"/>
  <c r="BE625" i="2"/>
  <c r="BE636" i="2"/>
  <c r="BE641" i="2"/>
  <c r="BE661" i="2"/>
  <c r="BE670" i="2"/>
  <c r="BE677" i="2"/>
  <c r="BE688" i="2"/>
  <c r="BE707" i="2"/>
  <c r="BE740" i="2"/>
  <c r="BE764" i="2"/>
  <c r="BE782" i="2"/>
  <c r="BE787" i="2"/>
  <c r="BE824" i="2"/>
  <c r="BE843" i="2"/>
  <c r="BE847" i="2"/>
  <c r="BE849" i="2"/>
  <c r="BE857" i="2"/>
  <c r="BE861" i="2"/>
  <c r="BE872" i="2"/>
  <c r="BE879" i="2"/>
  <c r="BE887" i="2"/>
  <c r="BE888" i="2"/>
  <c r="BE891" i="2"/>
  <c r="BE910" i="2"/>
  <c r="BE918" i="2"/>
  <c r="BE924" i="2"/>
  <c r="BE933" i="2"/>
  <c r="BE939" i="2"/>
  <c r="BE964" i="2"/>
  <c r="BA55" i="1"/>
  <c r="BE122" i="2"/>
  <c r="BE196" i="2"/>
  <c r="BE207" i="2"/>
  <c r="BE238" i="2"/>
  <c r="BE242" i="2"/>
  <c r="BE277" i="2"/>
  <c r="BE312" i="2"/>
  <c r="BE327" i="2"/>
  <c r="BE346" i="2"/>
  <c r="BE389" i="2"/>
  <c r="BE488" i="2"/>
  <c r="BE522" i="2"/>
  <c r="BE621" i="2"/>
  <c r="BE629" i="2"/>
  <c r="BE651" i="2"/>
  <c r="BE656" i="2"/>
  <c r="BE657" i="2"/>
  <c r="BE665" i="2"/>
  <c r="BE679" i="2"/>
  <c r="BE681" i="2"/>
  <c r="BE700" i="2"/>
  <c r="BE702" i="2"/>
  <c r="BE728" i="2"/>
  <c r="BE803" i="2"/>
  <c r="BE821" i="2"/>
  <c r="BE825" i="2"/>
  <c r="BE828" i="2"/>
  <c r="BE851" i="2"/>
  <c r="BB55" i="1"/>
  <c r="BC55" i="1"/>
  <c r="BE110" i="2"/>
  <c r="BE135" i="2"/>
  <c r="BE185" i="2"/>
  <c r="BE204" i="2"/>
  <c r="BE222" i="2"/>
  <c r="BE256" i="2"/>
  <c r="BE299" i="2"/>
  <c r="BE317" i="2"/>
  <c r="BE344" i="2"/>
  <c r="BE376" i="2"/>
  <c r="BE394" i="2"/>
  <c r="BE427" i="2"/>
  <c r="BE503" i="2"/>
  <c r="BE510" i="2"/>
  <c r="BE518" i="2"/>
  <c r="BE532" i="2"/>
  <c r="BE598" i="2"/>
  <c r="BE617" i="2"/>
  <c r="BE638" i="2"/>
  <c r="BE643" i="2"/>
  <c r="BE654" i="2"/>
  <c r="BE664" i="2"/>
  <c r="BE666" i="2"/>
  <c r="BE667" i="2"/>
  <c r="BE675" i="2"/>
  <c r="BE711" i="2"/>
  <c r="BE722" i="2"/>
  <c r="BE724" i="2"/>
  <c r="BE762" i="2"/>
  <c r="BE792" i="2"/>
  <c r="BE830" i="2"/>
  <c r="BE841" i="2"/>
  <c r="BE853" i="2"/>
  <c r="BE855" i="2"/>
  <c r="BE862" i="2"/>
  <c r="BE896" i="2"/>
  <c r="BE901" i="2"/>
  <c r="BE916" i="2"/>
  <c r="BE928" i="2"/>
  <c r="BE958" i="2"/>
  <c r="BD55" i="1"/>
  <c r="F36" i="3"/>
  <c r="BC56" i="1"/>
  <c r="F35" i="3"/>
  <c r="BB56" i="1" s="1"/>
  <c r="BB54" i="1" s="1"/>
  <c r="W31" i="1" s="1"/>
  <c r="J34" i="3"/>
  <c r="AW56" i="1"/>
  <c r="F37" i="3"/>
  <c r="BD56" i="1" s="1"/>
  <c r="F34" i="3"/>
  <c r="BA56" i="1" s="1"/>
  <c r="BA54" i="1" l="1"/>
  <c r="W30" i="1" s="1"/>
  <c r="BD54" i="1"/>
  <c r="W33" i="1" s="1"/>
  <c r="BC54" i="1"/>
  <c r="W32" i="1" s="1"/>
  <c r="J210" i="2"/>
  <c r="J65" i="2" s="1"/>
  <c r="P716" i="2"/>
  <c r="T716" i="2"/>
  <c r="T108" i="2"/>
  <c r="T107" i="2"/>
  <c r="R108" i="2"/>
  <c r="R107" i="2"/>
  <c r="P108" i="2"/>
  <c r="P107" i="2"/>
  <c r="AU55" i="1"/>
  <c r="R88" i="3"/>
  <c r="R87" i="3"/>
  <c r="BK716" i="2"/>
  <c r="J716" i="2"/>
  <c r="J69" i="2"/>
  <c r="BK88" i="3"/>
  <c r="J88" i="3"/>
  <c r="J60" i="3"/>
  <c r="J108" i="2"/>
  <c r="J60" i="2"/>
  <c r="AU54" i="1"/>
  <c r="J33" i="3"/>
  <c r="AV56" i="1" s="1"/>
  <c r="AT56" i="1" s="1"/>
  <c r="AX54" i="1"/>
  <c r="J33" i="2"/>
  <c r="AV55" i="1" s="1"/>
  <c r="AT55" i="1" s="1"/>
  <c r="F33" i="2"/>
  <c r="AZ55" i="1" s="1"/>
  <c r="AW54" i="1"/>
  <c r="AK30" i="1" s="1"/>
  <c r="F33" i="3"/>
  <c r="AZ56" i="1" s="1"/>
  <c r="AY54" i="1" l="1"/>
  <c r="BK107" i="2"/>
  <c r="J107" i="2"/>
  <c r="J59" i="2" s="1"/>
  <c r="BK87" i="3"/>
  <c r="J87" i="3"/>
  <c r="J30" i="3"/>
  <c r="AG56" i="1"/>
  <c r="AZ54" i="1"/>
  <c r="AV54" i="1" s="1"/>
  <c r="AK29" i="1" s="1"/>
  <c r="J39" i="3" l="1"/>
  <c r="J59" i="3"/>
  <c r="AN56" i="1"/>
  <c r="J30" i="2"/>
  <c r="AG55" i="1"/>
  <c r="AG54" i="1" s="1"/>
  <c r="AK26" i="1" s="1"/>
  <c r="AT54" i="1"/>
  <c r="W29" i="1"/>
  <c r="J39" i="2" l="1"/>
  <c r="AN55" i="1"/>
  <c r="AN54" i="1"/>
  <c r="AK35" i="1"/>
</calcChain>
</file>

<file path=xl/sharedStrings.xml><?xml version="1.0" encoding="utf-8"?>
<sst xmlns="http://schemas.openxmlformats.org/spreadsheetml/2006/main" count="10269" uniqueCount="1695">
  <si>
    <t>Export Komplet</t>
  </si>
  <si>
    <t>VZ</t>
  </si>
  <si>
    <t>2.0</t>
  </si>
  <si>
    <t/>
  </si>
  <si>
    <t>False</t>
  </si>
  <si>
    <t>{9410322b-7fd4-4370-ae2b-653af49227fd}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</si>
  <si>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</si>
  <si>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</si>
  <si>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</si>
  <si>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</si>
  <si>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</si>
  <si>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</si>
  <si>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</si>
  <si>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</si>
  <si>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</si>
  <si>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</si>
  <si>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</si>
  <si>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</si>
  <si>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Odstranění části objektu a stavební úpravy občanské vybavenosti Slezanka a oplocení</t>
  </si>
  <si>
    <t>KSO:</t>
  </si>
  <si>
    <t>801 81</t>
  </si>
  <si>
    <t>CC-CZ:</t>
  </si>
  <si>
    <t>123</t>
  </si>
  <si>
    <t>Místo:</t>
  </si>
  <si>
    <t>parc.č. 265/3, 260/7, 265/5, 270, 593 k.ú. Opava</t>
  </si>
  <si>
    <t>Datum:</t>
  </si>
  <si>
    <t>18. 6. 2025</t>
  </si>
  <si>
    <t>Zadavatel:</t>
  </si>
  <si>
    <t>IČ:</t>
  </si>
  <si>
    <t>00300535</t>
  </si>
  <si>
    <t>Statutární město Opava</t>
  </si>
  <si>
    <t>DIČ:</t>
  </si>
  <si>
    <t>Účastník:</t>
  </si>
  <si>
    <t>Vyplň údaj</t>
  </si>
  <si>
    <t>Projektant:</t>
  </si>
  <si>
    <t>66720028</t>
  </si>
  <si>
    <t>projekční kancelář INFOHOME, Opava</t>
  </si>
  <si>
    <t>True</t>
  </si>
  <si>
    <t>Zpracovatel:</t>
  </si>
  <si>
    <t>76445755</t>
  </si>
  <si>
    <t>Ing. Alena Chmelová, Opava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</si>
  <si>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</si>
  <si>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</si>
  <si>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</si>
  <si>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</si>
  <si>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</si>
  <si>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</si>
  <si>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</si>
  <si>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</si>
  <si>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</si>
  <si>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</si>
  <si>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</si>
  <si>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</si>
  <si>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</si>
  <si>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</si>
  <si>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</si>
  <si>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</si>
  <si>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</si>
  <si>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</si>
  <si>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</si>
  <si>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</si>
  <si>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</si>
  <si>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</si>
  <si>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</si>
  <si>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</si>
  <si>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</si>
  <si>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</si>
  <si>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</si>
  <si>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</si>
  <si>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</si>
  <si>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</si>
  <si>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</si>
  <si>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</si>
  <si>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</si>
  <si>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</si>
  <si>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</si>
  <si>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</si>
  <si>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</si>
  <si>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</si>
  <si>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</si>
  <si>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</si>
  <si>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</si>
  <si>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D.1.1, D.1.2</t>
  </si>
  <si>
    <t>Architektonicko stavební a stavebně konstrukční řešení</t>
  </si>
  <si>
    <t>STA</t>
  </si>
  <si>
    <t>1</t>
  </si>
  <si>
    <t>{98320016-1dd5-4c47-82dd-ea537fe90379}</t>
  </si>
  <si>
    <t>2</t>
  </si>
  <si>
    <t>VRN</t>
  </si>
  <si>
    <t>Vedlejší rozpočtové náklady</t>
  </si>
  <si>
    <t>{08cc3cbb-c874-48a7-99c5-05414a850e5e}</t>
  </si>
  <si>
    <t>KRYCÍ LIST SOUPISU PRACÍ</t>
  </si>
  <si>
    <t>Objekt:</t>
  </si>
  <si>
    <t>D.1.1, D.1.2 - Architektonicko stavební a stavebně konstrukční řešení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</si>
  <si>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</si>
  <si>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</si>
  <si>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</si>
  <si>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</si>
  <si>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</si>
  <si>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</si>
  <si>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</si>
  <si>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</si>
  <si>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</si>
  <si>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</si>
  <si>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</si>
  <si>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</si>
  <si>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</si>
  <si>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</si>
  <si>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</si>
  <si>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</si>
  <si>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</si>
  <si>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</si>
  <si>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</si>
  <si>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</si>
  <si>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725 - Zdravotechnika - zařizovací předměty</t>
  </si>
  <si>
    <t xml:space="preserve">    733 - Ústřední vytápění</t>
  </si>
  <si>
    <t xml:space="preserve">    741 - Elektroinstalace - silnoproud</t>
  </si>
  <si>
    <t xml:space="preserve">    742 - Elektroinstalace - slaboproud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</si>
  <si>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</si>
  <si>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</si>
  <si>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</si>
  <si>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</si>
  <si>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</si>
  <si>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783 - Dokončovací práce - nátěry</t>
  </si>
  <si>
    <t>M - Práce a dodávky M</t>
  </si>
  <si>
    <t xml:space="preserve">    21-M - Elektromontáže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</si>
  <si>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</si>
  <si>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</si>
  <si>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</si>
  <si>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</si>
  <si>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</si>
  <si>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</si>
  <si>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</si>
  <si>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</si>
  <si>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</si>
  <si>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</si>
  <si>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</si>
  <si>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</si>
  <si>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</si>
  <si>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</si>
  <si>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</si>
  <si>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</si>
  <si>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</si>
  <si>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</si>
  <si>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</si>
  <si>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</si>
  <si>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m2</t>
  </si>
  <si>
    <t>CS ÚRS 2025 01</t>
  </si>
  <si>
    <t>4</t>
  </si>
  <si>
    <t>1076145260</t>
  </si>
  <si>
    <t>Online PSC</t>
  </si>
  <si>
    <t>https://podminky.urs.cz/item/CS_URS_2025_01/113106123</t>
  </si>
  <si>
    <t>VV</t>
  </si>
  <si>
    <t>dle TZ a PD</t>
  </si>
  <si>
    <t>"pro odstranění přípojky plynu"  15,000</t>
  </si>
  <si>
    <t>113106132</t>
  </si>
  <si>
    <t>Rozebrání dlažeb komunikací pro pěší s přemístěním hmot na skládku na vzdálenost do 3 m nebo s naložením na dopravní prostředek s ložem z kameniva nebo živice a s jakoukoliv výplní spár strojně plochy jednotlivě do 50 m2 z betonových, kameninových nebo dlaždic, desek nebo tvarovek</t>
  </si>
  <si>
    <t>1537314541</t>
  </si>
  <si>
    <t>https://podminky.urs.cz/item/CS_URS_2025_01/113106132</t>
  </si>
  <si>
    <t>"teracová dlažba na betonu"   335,000</t>
  </si>
  <si>
    <t>3</t>
  </si>
  <si>
    <t>113107236</t>
  </si>
  <si>
    <t>Odstranění podkladů nebo krytů strojně plochy jednotlivě přes 200 m2 s přemístěním hmot na skládku na vzdálenost do 20 m nebo s naložením na dopravní prostředek z betonu vyztuženého sítěmi, o tl. vrstvy přes 100 do 150 mm</t>
  </si>
  <si>
    <t>-2142573971</t>
  </si>
  <si>
    <t>https://podminky.urs.cz/item/CS_URS_2025_01/113107236</t>
  </si>
  <si>
    <t>"teracová dlažba na betonu ze dvora - betonový podklad"   335,000</t>
  </si>
  <si>
    <t>113151111</t>
  </si>
  <si>
    <t>Rozebírání zpevněných ploch s přemístěním na skládku na vzdálenost do 20 m nebo s naložením na dopravní prostředek ze silničních panelů</t>
  </si>
  <si>
    <t>-178176914</t>
  </si>
  <si>
    <t>https://podminky.urs.cz/item/CS_URS_2025_01/113151111</t>
  </si>
  <si>
    <t>dle TZ a PD, situace C4 Zařízení staveniště</t>
  </si>
  <si>
    <t>"v ploše zařízení staveniště"  1100,000</t>
  </si>
  <si>
    <t>"příjezd z Almužnické ul. "  (33,000+39,000+22,000)*3,000</t>
  </si>
  <si>
    <t>Součet</t>
  </si>
  <si>
    <t>5</t>
  </si>
  <si>
    <t>113311171</t>
  </si>
  <si>
    <t>Odstranění geosyntetik s uložením na vzdálenost do 20 m nebo naložením na dopravní prostředek geotextilie</t>
  </si>
  <si>
    <t>1157204725</t>
  </si>
  <si>
    <t>https://podminky.urs.cz/item/CS_URS_2025_01/113311171</t>
  </si>
  <si>
    <t>"příjezd z Almužnické ul. - ochrana chodníků " 120,000</t>
  </si>
  <si>
    <t>"ochrana vpustí ve dvorní části ZS - 2 ks"  10,000</t>
  </si>
  <si>
    <t>Zakládání</t>
  </si>
  <si>
    <t>6</t>
  </si>
  <si>
    <t>213141112</t>
  </si>
  <si>
    <t>Zřízení vrstvy z geotextilie filtrační, separační, odvodňovací, ochranné, výztužné nebo protierozní v rovině nebo ve sklonu do 1:5, šířky přes 3 do 6 m</t>
  </si>
  <si>
    <t>247874422</t>
  </si>
  <si>
    <t>https://podminky.urs.cz/item/CS_URS_2025_01/213141112</t>
  </si>
  <si>
    <t>7</t>
  </si>
  <si>
    <t>M</t>
  </si>
  <si>
    <t>69311088</t>
  </si>
  <si>
    <t>geotextilie netkaná separační, ochranná, filtrační, drenážní PES 500g/m2</t>
  </si>
  <si>
    <t>8</t>
  </si>
  <si>
    <t>481325654</t>
  </si>
  <si>
    <t>130*1,1845 'Přepočtené koeficientem množství</t>
  </si>
  <si>
    <t>291211111</t>
  </si>
  <si>
    <t>Zřízení zpevněné plochy ze silničních panelů osazených do lože tl. 50 mm z kameniva</t>
  </si>
  <si>
    <t>-859917706</t>
  </si>
  <si>
    <t>https://podminky.urs.cz/item/CS_URS_2025_01/291211111</t>
  </si>
  <si>
    <t>9</t>
  </si>
  <si>
    <t>59381005</t>
  </si>
  <si>
    <t>panel silniční 3,00x1,50x0,215m</t>
  </si>
  <si>
    <t>kus</t>
  </si>
  <si>
    <t>1396044241</t>
  </si>
  <si>
    <t>"v ploše zařízení staveniště"  1100,000/(3,000*1,500)</t>
  </si>
  <si>
    <t>"příjezd z Almužnické ul. "  (33,000+39,000+22,000)/1,500</t>
  </si>
  <si>
    <t>308</t>
  </si>
  <si>
    <t>10</t>
  </si>
  <si>
    <t>2-001R</t>
  </si>
  <si>
    <t>Doprava silničních panelů na stavbu</t>
  </si>
  <si>
    <t>kpl</t>
  </si>
  <si>
    <t>1956507441</t>
  </si>
  <si>
    <t>Svislé a kompletní konstrukce</t>
  </si>
  <si>
    <t>11</t>
  </si>
  <si>
    <t>311272141</t>
  </si>
  <si>
    <t>Zdivo z pórobetonových tvárnic na tenké maltové lože, tl. zdiva 250 mm pevnost tvárnic přes P2 do P4, objemová hmotnost přes 450 do 600 kg/m3 na pero a drážku</t>
  </si>
  <si>
    <t>1361326715</t>
  </si>
  <si>
    <t>https://podminky.urs.cz/item/CS_URS_2025_01/311272141</t>
  </si>
  <si>
    <t>1.NP zazdívka štítové stěny</t>
  </si>
  <si>
    <t>(5,550*2+0,500*2)*3,360</t>
  </si>
  <si>
    <t>2.NP zazdívka štítové stěny</t>
  </si>
  <si>
    <t>"k m. č. 205"  (5,550*2+0,500*2+0,970)*3,360</t>
  </si>
  <si>
    <t>"nad průchodem"  (14,920+0,500*2+0,100*2)*3,360</t>
  </si>
  <si>
    <t>atika střechy</t>
  </si>
  <si>
    <t>14,530*1,350</t>
  </si>
  <si>
    <t>342291131</t>
  </si>
  <si>
    <t>Ukotvení příček plochými kotvami, do konstrukce betonové</t>
  </si>
  <si>
    <t>m</t>
  </si>
  <si>
    <t>-1987013356</t>
  </si>
  <si>
    <t>https://podminky.urs.cz/item/CS_URS_2025_01/342291131</t>
  </si>
  <si>
    <t>"svisle"  4*2*3,360</t>
  </si>
  <si>
    <t>"pod průvlakem"    (5,550*2+0,500*2)*2</t>
  </si>
  <si>
    <t>"svisle - k m. č. 205"  6*2*3,360</t>
  </si>
  <si>
    <t>"pod průvlakem"   (5,550*2+0,500*2+0,970)*2</t>
  </si>
  <si>
    <t>"svisle - nad průchodem"  5*2*3,360</t>
  </si>
  <si>
    <t>"pod průvlakem "  (14,920+0,500*2+0,100*2)*2</t>
  </si>
  <si>
    <t>2*2*1,350</t>
  </si>
  <si>
    <t>13</t>
  </si>
  <si>
    <t>34-001R</t>
  </si>
  <si>
    <t>D+M trvalého neprůhledného mobilního stavenišťního oplocení v. 2 m</t>
  </si>
  <si>
    <t>-1628877364</t>
  </si>
  <si>
    <t>podrobně popsáno v TZ, str. 15</t>
  </si>
  <si>
    <t>"kompletní provedení"  65,000</t>
  </si>
  <si>
    <t>14</t>
  </si>
  <si>
    <t>34-002R</t>
  </si>
  <si>
    <t>D+M trvalého průhledného mobilního drátěného oplocení v. 2 m</t>
  </si>
  <si>
    <t>-833358084</t>
  </si>
  <si>
    <t>branka v samostatné položce</t>
  </si>
  <si>
    <t>"kompletní provedení "  38,000</t>
  </si>
  <si>
    <t>15</t>
  </si>
  <si>
    <t>348101220</t>
  </si>
  <si>
    <t>Osazení vrat nebo vrátek k oplocení na sloupky ocelové, plochy jednotlivě přes 2 do 4 m2</t>
  </si>
  <si>
    <t>-1263266652</t>
  </si>
  <si>
    <t>https://podminky.urs.cz/item/CS_URS_2025_01/348101220</t>
  </si>
  <si>
    <t>"oplocení ze strany parku"  1</t>
  </si>
  <si>
    <t>16</t>
  </si>
  <si>
    <t>RMAT0001</t>
  </si>
  <si>
    <t>branka š. 1200 mm, v. 2000m, vč. visacího zámku</t>
  </si>
  <si>
    <t>-895888034</t>
  </si>
  <si>
    <t>Komunikace pozemní</t>
  </si>
  <si>
    <t>17</t>
  </si>
  <si>
    <t>564710011</t>
  </si>
  <si>
    <t>Podklad nebo kryt z kameniva hrubého drceného vel. 8-16 mm s rozprostřením a zhutněním plochy přes 100 m2, po zhutnění tl. 50 mm</t>
  </si>
  <si>
    <t>-1916980433</t>
  </si>
  <si>
    <t>https://podminky.urs.cz/item/CS_URS_2025_01/564710011</t>
  </si>
  <si>
    <t>"náhrada teracové dlažba na betonu"   335,000</t>
  </si>
  <si>
    <t>18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</si>
  <si>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</si>
  <si>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</si>
  <si>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-1631663146</t>
  </si>
  <si>
    <t>https://podminky.urs.cz/item/CS_URS_2025_01/596211110</t>
  </si>
  <si>
    <t>"zpětná montáž stáv. dlažby v místě odstranění přípojky plynu"  15,000</t>
  </si>
  <si>
    <t>19</t>
  </si>
  <si>
    <t>596-001R</t>
  </si>
  <si>
    <t>Zhotovení a následné odstranění nájezdové rampy v prostoru zařízení staveniště</t>
  </si>
  <si>
    <t>728791815</t>
  </si>
  <si>
    <t>"vyrovnání různých výškových úrovní v příjezdu z ulice Almužnická"  1</t>
  </si>
  <si>
    <t>20</t>
  </si>
  <si>
    <t>596-002R</t>
  </si>
  <si>
    <t>Lokální opravy dlažby po ukončení stavebních prací</t>
  </si>
  <si>
    <t>666344760</t>
  </si>
  <si>
    <t>dle TZ a PD, situace C7  Situace stavby po dokončení prací</t>
  </si>
  <si>
    <t xml:space="preserve"> "celkem plocha"   120,000</t>
  </si>
  <si>
    <t>Úpravy povrchů, podlahy a osazování výplní</t>
  </si>
  <si>
    <t>612131121</t>
  </si>
  <si>
    <t>Podkladní a spojovací vrstva vnitřních omítaných ploch penetrace disperzní nanášená ručně stěn</t>
  </si>
  <si>
    <t>1048547955</t>
  </si>
  <si>
    <t>https://podminky.urs.cz/item/CS_URS_2025_01/612131121</t>
  </si>
  <si>
    <t>skladba Z1</t>
  </si>
  <si>
    <t>pod perlinku do tmele</t>
  </si>
  <si>
    <t>(12,400+0,100*4+0,250*4)*3,360</t>
  </si>
  <si>
    <t>"k m. č. 205"  (13,400+0,100*5+0,250*4)*3,360</t>
  </si>
  <si>
    <t>"nad průchodem"  (14,400+0,300*8+0,250*4)*3,360</t>
  </si>
  <si>
    <t>22</t>
  </si>
  <si>
    <t>612142001</t>
  </si>
  <si>
    <t>Pletivo vnitřních ploch v ploše nebo pruzích, na plném podkladu sklovláknité vtlačené do tmelu včetně tmelu stěn</t>
  </si>
  <si>
    <t>2118013785</t>
  </si>
  <si>
    <t>https://podminky.urs.cz/item/CS_URS_2025_01/612142001</t>
  </si>
  <si>
    <t>23</t>
  </si>
  <si>
    <t>612322421</t>
  </si>
  <si>
    <t>Omítka vápenocementová lehčená vyztužená vlákny vnitřních ploch nanášená ručně jednovrstvá, tloušťky do 10 mm hladká svislých konstrukcí stěn</t>
  </si>
  <si>
    <t>713108439</t>
  </si>
  <si>
    <t>https://podminky.urs.cz/item/CS_URS_2025_01/612322421</t>
  </si>
  <si>
    <t>24</t>
  </si>
  <si>
    <t>619996125</t>
  </si>
  <si>
    <t>Ochrana stavebních konstrukcí a samostatných prvků včetně pozdějšího odstranění obedněním z řeziva svislých ploch</t>
  </si>
  <si>
    <t>1543244886</t>
  </si>
  <si>
    <t>https://podminky.urs.cz/item/CS_URS_2025_01/619996125</t>
  </si>
  <si>
    <t>ochrana zasklených výloh sousedních objektů</t>
  </si>
  <si>
    <t>"kotvení pomocí dř. hranolů "  250,000</t>
  </si>
  <si>
    <t>25</t>
  </si>
  <si>
    <t>6199961R.1</t>
  </si>
  <si>
    <t>Ochrana stěn nebo svislých ploch včetně pozdějšího odstranění obedněním z OSB desek tl. 22 mm</t>
  </si>
  <si>
    <t>-231870967</t>
  </si>
  <si>
    <t>250,000</t>
  </si>
  <si>
    <t>26</t>
  </si>
  <si>
    <t>619996145</t>
  </si>
  <si>
    <t>Ochrana stavebních konstrukcí a samostatných prvků včetně pozdějšího odstranění geotextilií obalením samostatných konstrukcí a prvků</t>
  </si>
  <si>
    <t>1069469990</t>
  </si>
  <si>
    <t>https://podminky.urs.cz/item/CS_URS_2025_01/619996145</t>
  </si>
  <si>
    <t>ochrana podpěry kostela</t>
  </si>
  <si>
    <t>"obvod x výška"  10,000*4,000*1,15</t>
  </si>
  <si>
    <t>27</t>
  </si>
  <si>
    <t>619996135</t>
  </si>
  <si>
    <t>Ochrana stavebních konstrukcí a samostatných prvků včetně pozdějšího odstranění obedněním z řeziva samostatných konstrukcí a prvků</t>
  </si>
  <si>
    <t>1175246266</t>
  </si>
  <si>
    <t>https://podminky.urs.cz/item/CS_URS_2025_01/619996135</t>
  </si>
  <si>
    <t>"svlaky z dř. hranolů - obvod x výška"  10,000*4,000*1,1</t>
  </si>
  <si>
    <t>28</t>
  </si>
  <si>
    <t>6199961R.2</t>
  </si>
  <si>
    <t>Ochrana stavebních konstrukcí a samostatných prvků včetně pozdějšího odstranění obedněním z OSB desek samostatných konstrukcí a prvků tl. 22 mm</t>
  </si>
  <si>
    <t>1189492530</t>
  </si>
  <si>
    <t>"obvod x výška"  10,000*4,000*1,1</t>
  </si>
  <si>
    <t>29</t>
  </si>
  <si>
    <t>6199961R</t>
  </si>
  <si>
    <t>Ochrana stavebních konstrukcí a samostatných prvků včetně pozdějšího odstranění obedněním z OSB desek podlahy tl. 22 mm</t>
  </si>
  <si>
    <t>1420147116</t>
  </si>
  <si>
    <t>ochrana dlažby chodníků z Horního náměstí a ulice Rybí trh</t>
  </si>
  <si>
    <t>440,000</t>
  </si>
  <si>
    <t>30</t>
  </si>
  <si>
    <t>619996147</t>
  </si>
  <si>
    <t>Ochrana stavebních konstrukcí a samostatných prvků včetně pozdějšího odstranění geotextilií zakrytím podlahy</t>
  </si>
  <si>
    <t>340914540</t>
  </si>
  <si>
    <t>https://podminky.urs.cz/item/CS_URS_2025_01/619996147</t>
  </si>
  <si>
    <t>31</t>
  </si>
  <si>
    <t>622131121</t>
  </si>
  <si>
    <t>Podkladní a spojovací vrstva vnějších omítaných ploch penetrace nanášená ručně stěn</t>
  </si>
  <si>
    <t>1021546871</t>
  </si>
  <si>
    <t>https://podminky.urs.cz/item/CS_URS_2025_01/622131121</t>
  </si>
  <si>
    <t>štítová stěna 1.NP, 2.NP  Horní náměstí</t>
  </si>
  <si>
    <t>130,000</t>
  </si>
  <si>
    <t>štítová stěna 2.NP vč. atiky   Rybí trh</t>
  </si>
  <si>
    <t>15,020*5,800</t>
  </si>
  <si>
    <t xml:space="preserve">atika - vnitřní strana </t>
  </si>
  <si>
    <t>14,530*(1,350+0,250)</t>
  </si>
  <si>
    <t>32</t>
  </si>
  <si>
    <t>622142001</t>
  </si>
  <si>
    <t>Pletivo vnějších ploch v ploše nebo pruzích, na plném podkladu sklovláknité vtlačené do tmelu stěn</t>
  </si>
  <si>
    <t>1376370639</t>
  </si>
  <si>
    <t>https://podminky.urs.cz/item/CS_URS_2025_01/622142001</t>
  </si>
  <si>
    <t>2x vrstva</t>
  </si>
  <si>
    <t>štítová stěna 1.NP, 2.NP Horní náměstí</t>
  </si>
  <si>
    <t>130,000*2</t>
  </si>
  <si>
    <t>15,020*5,800*2</t>
  </si>
  <si>
    <t>Mezisoučet</t>
  </si>
  <si>
    <t>1x vrstva</t>
  </si>
  <si>
    <t>atika - vnitřní strana  pouze pletivo do tmele bez omítky</t>
  </si>
  <si>
    <t>33</t>
  </si>
  <si>
    <t>612-001R</t>
  </si>
  <si>
    <t>Vápenocementová omítka vyztužená vlákny vnějších stěn nanášená strojně</t>
  </si>
  <si>
    <t>-1522632083</t>
  </si>
  <si>
    <t>štítová stěna 2.NP vč. atiky  Rybí trh</t>
  </si>
  <si>
    <t>34</t>
  </si>
  <si>
    <t>622143003</t>
  </si>
  <si>
    <t>Montáž omítkových profilů plastových, pozinkovaných nebo dřevěných upevněných vtlačením do podkladní vrstvy nebo přibitím rohových s tkaninou</t>
  </si>
  <si>
    <t>-378626902</t>
  </si>
  <si>
    <t>https://podminky.urs.cz/item/CS_URS_2025_01/622143003</t>
  </si>
  <si>
    <t>8*3,360</t>
  </si>
  <si>
    <t>"k m. č. 205"  11*3,360</t>
  </si>
  <si>
    <t>"nad průchodem"  12*3,360</t>
  </si>
  <si>
    <t>atika</t>
  </si>
  <si>
    <t>14,530*2</t>
  </si>
  <si>
    <t>35</t>
  </si>
  <si>
    <t>55343023</t>
  </si>
  <si>
    <t>profil rohový Pz s kulatou hlavou pro vnitřní omítky tl 15mm</t>
  </si>
  <si>
    <t>-1241806151</t>
  </si>
  <si>
    <t>133,22*1,05 'Přepočtené koeficientem množství</t>
  </si>
  <si>
    <t>36</t>
  </si>
  <si>
    <t>632451034</t>
  </si>
  <si>
    <t>Potěr cementový vyrovnávací z malty (MC-15) v ploše o průměrné (střední) tl. přes 40 do 50 mm</t>
  </si>
  <si>
    <t>-438648738</t>
  </si>
  <si>
    <t>https://podminky.urs.cz/item/CS_URS_2025_01/632451034</t>
  </si>
  <si>
    <t>"vyrovnání 15 % podlahové plochy po demolici 1.NP - pod HI asf. pásem"  552,000*0,15</t>
  </si>
  <si>
    <t>Ostatní konstrukce a práce, bourání</t>
  </si>
  <si>
    <t>37</t>
  </si>
  <si>
    <t>941211111</t>
  </si>
  <si>
    <t>Lešení řadové rámové lehké pracovní s podlahami s provozním zatížením tř. 3 do 200 kg/m2 šířky tř. SW06 od 0,6 do 0,9 m výšky do 10 m montáž</t>
  </si>
  <si>
    <t>-876348523</t>
  </si>
  <si>
    <t>https://podminky.urs.cz/item/CS_URS_2025_01/941211111</t>
  </si>
  <si>
    <t>pro vnější omítku štítových stěn</t>
  </si>
  <si>
    <t>16,000*10,000*2</t>
  </si>
  <si>
    <t>38</t>
  </si>
  <si>
    <t>941211211</t>
  </si>
  <si>
    <t>Lešení řadové rámové lehké pracovní s podlahami s provozním zatížením tř. 3 do 200 kg/m2 šířky tř. SW06 od 0,6 do 0,9 m výšky do 10 m příplatek za každý den použití</t>
  </si>
  <si>
    <t>-500191342</t>
  </si>
  <si>
    <t>https://podminky.urs.cz/item/CS_URS_2025_01/941211211</t>
  </si>
  <si>
    <t>320*30 'Přepočtené koeficientem množství</t>
  </si>
  <si>
    <t>39</t>
  </si>
  <si>
    <t>941211312</t>
  </si>
  <si>
    <t>Odborná prohlídka lešení řadového rámového lehkého pracovního s podlahami s provozním zatížením tř. 3 do 200 kg/m2 šířky tř. SW06 od 0,6 do 0,9 m výšky do 25 m, celkové plochy do 500 m2 zakrytého sítí</t>
  </si>
  <si>
    <t>-457798516</t>
  </si>
  <si>
    <t>https://podminky.urs.cz/item/CS_URS_2025_01/941211312</t>
  </si>
  <si>
    <t>40</t>
  </si>
  <si>
    <t>941211811</t>
  </si>
  <si>
    <t>Lešení řadové rámové lehké pracovní s podlahami s provozním zatížením tř. 3 do 200 kg/m2 šířky tř. SW06 od 0,6 do 0,9 m výšky do 10 m demontáž</t>
  </si>
  <si>
    <t>-1290883214</t>
  </si>
  <si>
    <t>https://podminky.urs.cz/item/CS_URS_2025_01/941211811</t>
  </si>
  <si>
    <t>41</t>
  </si>
  <si>
    <t>943211111</t>
  </si>
  <si>
    <t>Lešení prostorové rámové lehké pracovní s podlahami s provozním zatížením tř. 3 do 200 kg/m2 výšky do 10 m montáž</t>
  </si>
  <si>
    <t>m3</t>
  </si>
  <si>
    <t>-1704805566</t>
  </si>
  <si>
    <t>https://podminky.urs.cz/item/CS_URS_2025_01/943211111</t>
  </si>
  <si>
    <t>odhad 1/2 plochy 1.NP a 2.NP</t>
  </si>
  <si>
    <t>(508,000+625,000)*2/3</t>
  </si>
  <si>
    <t>42</t>
  </si>
  <si>
    <t>943211211</t>
  </si>
  <si>
    <t>Lešení prostorové rámové lehké pracovní s podlahami s provozním zatížením tř. 3 do 200 kg/m2 výšky do 10 m příplatek k ceně za každý den použití</t>
  </si>
  <si>
    <t>-1263450054</t>
  </si>
  <si>
    <t>https://podminky.urs.cz/item/CS_URS_2025_01/943211211</t>
  </si>
  <si>
    <t>755,333*90 'Přepočtené koeficientem množství</t>
  </si>
  <si>
    <t>43</t>
  </si>
  <si>
    <t>943211811</t>
  </si>
  <si>
    <t>Lešení prostorové rámové lehké pracovní s podlahami s provozním zatížením tř. 3 do 200 kg/m2 výšky do 10 m demontáž</t>
  </si>
  <si>
    <t>631373304</t>
  </si>
  <si>
    <t>https://podminky.urs.cz/item/CS_URS_2025_01/943211811</t>
  </si>
  <si>
    <t>44</t>
  </si>
  <si>
    <t>944511111</t>
  </si>
  <si>
    <t>Síť ochranná zavěšená na konstrukci lešení z textilie z umělých vláken montáž</t>
  </si>
  <si>
    <t>-161191189</t>
  </si>
  <si>
    <t>https://podminky.urs.cz/item/CS_URS_2025_01/944511111</t>
  </si>
  <si>
    <t>45</t>
  </si>
  <si>
    <t>944511211</t>
  </si>
  <si>
    <t>Síť ochranná zavěšená na konstrukci lešení z textilie z umělých vláken příplatek k ceně za každý den použití</t>
  </si>
  <si>
    <t>1151489051</t>
  </si>
  <si>
    <t>https://podminky.urs.cz/item/CS_URS_2025_01/944511211</t>
  </si>
  <si>
    <t>46</t>
  </si>
  <si>
    <t>944511811</t>
  </si>
  <si>
    <t>Síť ochranná zavěšená na konstrukci lešení z textilie z umělých vláken demontáž</t>
  </si>
  <si>
    <t>-598939032</t>
  </si>
  <si>
    <t>https://podminky.urs.cz/item/CS_URS_2025_01/944511811</t>
  </si>
  <si>
    <t>47</t>
  </si>
  <si>
    <t>945421110</t>
  </si>
  <si>
    <t>Hydraulická zvedací plošina včetně obsluhy instalovaná na automobilovém podvozku, výšky zdvihu do 18 m</t>
  </si>
  <si>
    <t>hod</t>
  </si>
  <si>
    <t>-41305028</t>
  </si>
  <si>
    <t>https://podminky.urs.cz/item/CS_URS_2025_01/945421110</t>
  </si>
  <si>
    <t>"pro DMT prosklených stěn na fasádě"  80</t>
  </si>
  <si>
    <t>48</t>
  </si>
  <si>
    <t>961055111</t>
  </si>
  <si>
    <t>Bourání základů z betonu železového</t>
  </si>
  <si>
    <t>808153614</t>
  </si>
  <si>
    <t>https://podminky.urs.cz/item/CS_URS_2025_01/961055111</t>
  </si>
  <si>
    <t>"nadstřešní základ VZT jednotek"  4,000*2,500*0,300</t>
  </si>
  <si>
    <t>49</t>
  </si>
  <si>
    <t>962031132</t>
  </si>
  <si>
    <t>Bourání příček nebo přizdívek z cihel pálených plných nebo dutých, tl. do 100 mm</t>
  </si>
  <si>
    <t>1279807535</t>
  </si>
  <si>
    <t>https://podminky.urs.cz/item/CS_URS_2025_01/962031132</t>
  </si>
  <si>
    <t>dle tz a PD</t>
  </si>
  <si>
    <t>1.PP, m.č...</t>
  </si>
  <si>
    <t>"019"  (4,440+1,870)*3,000-1,000*2,020</t>
  </si>
  <si>
    <t>"025-029"  (1,350*4+1,700+0,900)*3,000-0,700*2,020*5</t>
  </si>
  <si>
    <t>"030, 031"  (2,800+2,060+2,900)*3,000-0,600*2,000*2</t>
  </si>
  <si>
    <t>"021-024"  (1,500+1,970+1,400)*3,000-0,700*2,020*3</t>
  </si>
  <si>
    <t>"015/020"  9,980*3,000-1,000*2,020</t>
  </si>
  <si>
    <t>"001, 005, 008, 013, 014"  (3,000+1,900+4,310+1,390)*3,000-0,700*2,020-0,900*2,020*2</t>
  </si>
  <si>
    <t>"011"  1,020*3,000-1,000*2,020</t>
  </si>
  <si>
    <t>"007/010"  3,400*3,000-0,900*2,020</t>
  </si>
  <si>
    <t>"003 sokl sprchy"  0,700*0,150</t>
  </si>
  <si>
    <t>50</t>
  </si>
  <si>
    <t>962031133</t>
  </si>
  <si>
    <t>Bourání příček nebo přizdívek z cihel pálených plných nebo dutých, tl. přes 100 do 150 mm</t>
  </si>
  <si>
    <t>1797580471</t>
  </si>
  <si>
    <t>https://podminky.urs.cz/item/CS_URS_2025_01/962031133</t>
  </si>
  <si>
    <t>"021-024"  (2,230+3,360)*3,000-0,700*2,020</t>
  </si>
  <si>
    <t>"001, 005, 008, 013, 014"  (1,150+3,370+5,570+1,570)*3,000-0,900*2,020</t>
  </si>
  <si>
    <t>"006, 007, 009"  (3,400+2,069+2,020+1,670)*3,000-0,900*2,020-0,700*2,020</t>
  </si>
  <si>
    <t>51</t>
  </si>
  <si>
    <t>962032230</t>
  </si>
  <si>
    <t>Bourání zdiva nadzákladového z cihel pálených plných nebo lícových nebo vápenopískových na maltu vápennou nebo vápenocementovou, objemu do 1 m3</t>
  </si>
  <si>
    <t>1800222939</t>
  </si>
  <si>
    <t>https://podminky.urs.cz/item/CS_URS_2025_01/962032230</t>
  </si>
  <si>
    <t>1.PP, m.č. 015, úroveň -3,070</t>
  </si>
  <si>
    <t>(4,000+0,600)*0,200*(3,420-3,070)</t>
  </si>
  <si>
    <t>52</t>
  </si>
  <si>
    <t>962032631</t>
  </si>
  <si>
    <t>Bourání zdiva nadzákladového komínového z cihel pálených, šamotových nebo vápenopískových, na maltu vápennou nebo vápenocementovou</t>
  </si>
  <si>
    <t>-1841824855</t>
  </si>
  <si>
    <t>https://podminky.urs.cz/item/CS_URS_2025_01/962032631</t>
  </si>
  <si>
    <t>"nad střechou"  1,600*1,000*1,200</t>
  </si>
  <si>
    <t>53</t>
  </si>
  <si>
    <t>962052211</t>
  </si>
  <si>
    <t>Bourání zdiva železobetonového nadzákladového, objemu přes 1 m3</t>
  </si>
  <si>
    <t>-874232287</t>
  </si>
  <si>
    <t>https://podminky.urs.cz/item/CS_URS_2025_01/962052211</t>
  </si>
  <si>
    <t>"teď oplocení ve dvoře"  (3,500+11,000+8,000)*0,300*2,000</t>
  </si>
  <si>
    <t>54</t>
  </si>
  <si>
    <t>962086110</t>
  </si>
  <si>
    <t>Bourání příček nebo přizdívek z pórobetonových tvárnic, tl. do 100 mm</t>
  </si>
  <si>
    <t>-1611946660</t>
  </si>
  <si>
    <t>https://podminky.urs.cz/item/CS_URS_2025_01/962086110</t>
  </si>
  <si>
    <t>2.NP, skladba S1 podchod - tvárnice plynosilikát na stropě tl. 100 mm</t>
  </si>
  <si>
    <t>5,200*14,450</t>
  </si>
  <si>
    <t>55</t>
  </si>
  <si>
    <t>965043341</t>
  </si>
  <si>
    <t>Bourání mazanin betonových s potěrem nebo teracem tl. do 100 mm, plochy přes 4 m2</t>
  </si>
  <si>
    <t>623623216</t>
  </si>
  <si>
    <t>https://podminky.urs.cz/item/CS_URS_2025_01/965043341</t>
  </si>
  <si>
    <t>2.NP, skladba S2 - maltové lože tl. 15+50 mm=0,065 mm</t>
  </si>
  <si>
    <t>"m.č. 203, 205"     422,000+ 12,050*13,350</t>
  </si>
  <si>
    <t>"eskalátor"  -7,500*2,300</t>
  </si>
  <si>
    <t>"odpočet skladby S1"  -5,200*14,450</t>
  </si>
  <si>
    <t>2.NP, skladba S1 podchod - mazanina tl. 100 mm</t>
  </si>
  <si>
    <t>490,478*0,065+75,140*0,100</t>
  </si>
  <si>
    <t>56</t>
  </si>
  <si>
    <t>965049111</t>
  </si>
  <si>
    <t>Bourání mazanin Příplatek k cenám za bourání mazanin betonových se svařovanou sítí, tl. do 100 mm</t>
  </si>
  <si>
    <t>834583199</t>
  </si>
  <si>
    <t>https://podminky.urs.cz/item/CS_URS_2025_01/965049111</t>
  </si>
  <si>
    <t>57</t>
  </si>
  <si>
    <t>965081213</t>
  </si>
  <si>
    <t>Bourání podlah z dlaždic bez podkladního lože nebo mazaniny, s jakoukoliv výplní spár keramických nebo xylolitových tl. do 10 mm, plochy přes 1 m2</t>
  </si>
  <si>
    <t>-500803422</t>
  </si>
  <si>
    <t>https://podminky.urs.cz/item/CS_URS_2025_01/965081213</t>
  </si>
  <si>
    <t>2.NP, skladba S1, S2</t>
  </si>
  <si>
    <t>58</t>
  </si>
  <si>
    <t>965081611</t>
  </si>
  <si>
    <t>Odsekání soklíků včetně otlučení podkladní omítky až na zdivo rovných</t>
  </si>
  <si>
    <t>1517989329</t>
  </si>
  <si>
    <t>https://podminky.urs.cz/item/CS_URS_2025_01/965081611</t>
  </si>
  <si>
    <t>59</t>
  </si>
  <si>
    <t>965082941</t>
  </si>
  <si>
    <t>Odstranění násypu pod podlahami nebo ochranného násypu na střechách tl. přes 200 mm jakékoliv plochy</t>
  </si>
  <si>
    <t>-2122950241</t>
  </si>
  <si>
    <t>https://podminky.urs.cz/item/CS_URS_2025_01/965082941</t>
  </si>
  <si>
    <t>střecha  násyp ze strusky</t>
  </si>
  <si>
    <t>625,000*0,500</t>
  </si>
  <si>
    <t>2.NP, skladba S1 průchod</t>
  </si>
  <si>
    <t>5,200*14,450*0,350</t>
  </si>
  <si>
    <t>60</t>
  </si>
  <si>
    <t>966001411</t>
  </si>
  <si>
    <t>Odstranění stojanu na kola přichyceného kotevními šrouby</t>
  </si>
  <si>
    <t>195686462</t>
  </si>
  <si>
    <t>https://podminky.urs.cz/item/CS_URS_2025_01/966001411</t>
  </si>
  <si>
    <t>61</t>
  </si>
  <si>
    <t>966072811</t>
  </si>
  <si>
    <t>Rozebrání oplocení z dílců rámových na ocelové sloupky, výšky přes 1 do 2 m</t>
  </si>
  <si>
    <t>-1878677198</t>
  </si>
  <si>
    <t>https://podminky.urs.cz/item/CS_URS_2025_01/966072811</t>
  </si>
  <si>
    <t>"oplocení ve dvoře"  12,000+4,500</t>
  </si>
  <si>
    <t>62</t>
  </si>
  <si>
    <t>968072455</t>
  </si>
  <si>
    <t>Vybourání kovových rámů oken s křídly, dveřních zárubní, vrat, stěn, ostění nebo obkladů dveřních zárubní, plochy do 2 m2</t>
  </si>
  <si>
    <t>238436906</t>
  </si>
  <si>
    <t>https://podminky.urs.cz/item/CS_URS_2025_01/968072455</t>
  </si>
  <si>
    <t>"š. 600"  0,700*2,020*11</t>
  </si>
  <si>
    <t>"š. 800"  0,900*2,020*5</t>
  </si>
  <si>
    <t>1.NP</t>
  </si>
  <si>
    <t>"š. 800"  0,900*2,020*2</t>
  </si>
  <si>
    <t>63</t>
  </si>
  <si>
    <t>968072456</t>
  </si>
  <si>
    <t>Vybourání kovových rámů oken s křídly, dveřních zárubní, vrat, stěn, ostění nebo obkladů dveřních zárubní, plochy přes 2 m2</t>
  </si>
  <si>
    <t>1287813552</t>
  </si>
  <si>
    <t>https://podminky.urs.cz/item/CS_URS_2025_01/968072456</t>
  </si>
  <si>
    <t>"š. 900"  1,020*2,020*3</t>
  </si>
  <si>
    <t>"š. 900" 1,000*2,020*2</t>
  </si>
  <si>
    <t>64</t>
  </si>
  <si>
    <t>968072641</t>
  </si>
  <si>
    <t>Vybourání kovových rámů oken s křídly, dveřních zárubní, vrat, stěn, ostění nebo obkladů stěn jakýchkoliv, kromě výkladních jakékoliv plochy</t>
  </si>
  <si>
    <t>756762975</t>
  </si>
  <si>
    <t>https://podminky.urs.cz/item/CS_URS_2025_01/968072641</t>
  </si>
  <si>
    <t>1.NP fasáda</t>
  </si>
  <si>
    <t>SV</t>
  </si>
  <si>
    <t>12,000*2,830</t>
  </si>
  <si>
    <t>6,250*4,060</t>
  </si>
  <si>
    <t>1,700*3,400+3,280*2,000+5,300*1,170</t>
  </si>
  <si>
    <t>SZ</t>
  </si>
  <si>
    <t>1,040*1,170</t>
  </si>
  <si>
    <t>1,150*3,320*8</t>
  </si>
  <si>
    <t>1,150*1,170*5+0,700*1,170</t>
  </si>
  <si>
    <t>JZ průchod</t>
  </si>
  <si>
    <t>3,830*1,170</t>
  </si>
  <si>
    <t>1,550*3,380</t>
  </si>
  <si>
    <t>3,645*1,170</t>
  </si>
  <si>
    <t>JV</t>
  </si>
  <si>
    <t>0,620*1,170</t>
  </si>
  <si>
    <t>2,825*0,825+5,600*0,825</t>
  </si>
  <si>
    <t>2,825*2,010</t>
  </si>
  <si>
    <t>1,280*2,300</t>
  </si>
  <si>
    <t>JZ</t>
  </si>
  <si>
    <t>(5,535+5,685)*3,400</t>
  </si>
  <si>
    <t>1.NP vnitřní, m.č. ...</t>
  </si>
  <si>
    <t>"115/116"  1,100*2,100</t>
  </si>
  <si>
    <t>"121/123"  2,990*2,480</t>
  </si>
  <si>
    <t>"120/121"  2,700*2,480</t>
  </si>
  <si>
    <t>2.NP fasáda</t>
  </si>
  <si>
    <t>12,150*3,600</t>
  </si>
  <si>
    <t>12,405*3,600</t>
  </si>
  <si>
    <t>(5,700*2+5,675*2+5,111)*3,600</t>
  </si>
  <si>
    <t>(5,700+5,650*2)*3,600</t>
  </si>
  <si>
    <t>5,700*3,600*2</t>
  </si>
  <si>
    <t>65</t>
  </si>
  <si>
    <t>974041112</t>
  </si>
  <si>
    <t>Vysekání cementové nebo betonové zálivky ze spár mezi panely průřezu spáry 40x50 mm</t>
  </si>
  <si>
    <t>-1060334223</t>
  </si>
  <si>
    <t>https://podminky.urs.cz/item/CS_URS_2025_01/974041112</t>
  </si>
  <si>
    <t>před demontáží stropních panelů</t>
  </si>
  <si>
    <t>"odhad"  (16,000*31+15,000*13,000)*2</t>
  </si>
  <si>
    <t>300,000</t>
  </si>
  <si>
    <t>66</t>
  </si>
  <si>
    <t>975111311</t>
  </si>
  <si>
    <t>Plošné podchycení konstrukcí systémovými prvky stojkami včetně nosníků výšky do 4 m, zatížení do 6 kPa zřízení</t>
  </si>
  <si>
    <t>-1288871746</t>
  </si>
  <si>
    <t>https://podminky.urs.cz/item/CS_URS_2025_01/975111311</t>
  </si>
  <si>
    <t>odhad 1/3 plochy 1.NP a 2.NP</t>
  </si>
  <si>
    <t>(508,000+625,000)*1/3</t>
  </si>
  <si>
    <t>67</t>
  </si>
  <si>
    <t>975111312</t>
  </si>
  <si>
    <t>Plošné podchycení konstrukcí systémovými prvky stojkami včetně nosníků výšky do 4 m, zatížení do 6 kPa příplatek za první a každý další den použití</t>
  </si>
  <si>
    <t>-1278362038</t>
  </si>
  <si>
    <t>https://podminky.urs.cz/item/CS_URS_2025_01/975111312</t>
  </si>
  <si>
    <t>377,667*90 'Přepočtené koeficientem množství</t>
  </si>
  <si>
    <t>68</t>
  </si>
  <si>
    <t>975111313</t>
  </si>
  <si>
    <t>Plošné podchycení konstrukcí systémovými prvky stojkami včetně nosníků výšky do 4 m, zatížení do 6 kPa odstranění</t>
  </si>
  <si>
    <t>1171198753</t>
  </si>
  <si>
    <t>https://podminky.urs.cz/item/CS_URS_2025_01/975111313</t>
  </si>
  <si>
    <t>69</t>
  </si>
  <si>
    <t>977151225</t>
  </si>
  <si>
    <t>Jádrové vrty diamantovými korunkami do stavebních materiálů (železobetonu, betonu, cihel, obkladů, dlažeb, kamene) dovrchní (směrem vzhůru), průměru přes 180 do 200 mm</t>
  </si>
  <si>
    <t>-541048939</t>
  </si>
  <si>
    <t>https://podminky.urs.cz/item/CS_URS_2025_01/977151225</t>
  </si>
  <si>
    <t>4 ks otvorů do 1 ks panelu</t>
  </si>
  <si>
    <t>"demontáž  stropních panelů a monolitických stropních desek- odhad" ((60+24)*4+20)*0,200+ ((60+24)*4+20)*0,300</t>
  </si>
  <si>
    <t>70</t>
  </si>
  <si>
    <t>977211112</t>
  </si>
  <si>
    <t>Řezání konstrukcí stěnovou pilou betonových nebo železobetonových průměru řezané výztuže do 16 mm hloubka řezu přes 200 do 350 mm</t>
  </si>
  <si>
    <t>426220659</t>
  </si>
  <si>
    <t>https://podminky.urs.cz/item/CS_URS_2025_01/977211112</t>
  </si>
  <si>
    <t>" demontáž ŽB skeletu  - odhad"  300,000</t>
  </si>
  <si>
    <t>71</t>
  </si>
  <si>
    <t>977271110</t>
  </si>
  <si>
    <t>Řezání ocelových profilů na staveništi úhlovou bruskou průřezu do 200 mm2</t>
  </si>
  <si>
    <t>1410163257</t>
  </si>
  <si>
    <t>https://podminky.urs.cz/item/CS_URS_2025_01/977271110</t>
  </si>
  <si>
    <t>" demontáž ŽB skeletu a stropních panelů - odhad"  2000</t>
  </si>
  <si>
    <t>72</t>
  </si>
  <si>
    <t>977271111</t>
  </si>
  <si>
    <t>Řezání ocelových profilů na staveništi úhlovou bruskou průřezu přes 200 do 500 mm2</t>
  </si>
  <si>
    <t>2107511778</t>
  </si>
  <si>
    <t>https://podminky.urs.cz/item/CS_URS_2025_01/977271111</t>
  </si>
  <si>
    <t>"demontáž ŽB skeletu a stropních panelů - odhad"  2000</t>
  </si>
  <si>
    <t>73</t>
  </si>
  <si>
    <t>977312111</t>
  </si>
  <si>
    <t>Řezání stávajících betonových mazanin s vyztužením hloubky do 50 mm</t>
  </si>
  <si>
    <t>1712671267</t>
  </si>
  <si>
    <t>https://podminky.urs.cz/item/CS_URS_2025_01/977312111</t>
  </si>
  <si>
    <t>na hranici bourání směrem ke kavárně</t>
  </si>
  <si>
    <t>"monolit. deska 1.NP nad průchodem tl. 200-250 mm"  16,000</t>
  </si>
  <si>
    <t>74</t>
  </si>
  <si>
    <t>977312113</t>
  </si>
  <si>
    <t>Řezání stávajících betonových mazanin s vyztužením hloubky přes 100 do 150 mm</t>
  </si>
  <si>
    <t>342908837</t>
  </si>
  <si>
    <t>https://podminky.urs.cz/item/CS_URS_2025_01/977312113</t>
  </si>
  <si>
    <t>"stropní panely 2.NP nad průchodem tl. 300 mm"  14,100*2</t>
  </si>
  <si>
    <t>75</t>
  </si>
  <si>
    <t>977312114</t>
  </si>
  <si>
    <t>Řezání stávajících betonových mazanin s vyztužením hloubky přes 150 do 200 mm</t>
  </si>
  <si>
    <t>-34368885</t>
  </si>
  <si>
    <t>https://podminky.urs.cz/item/CS_URS_2025_01/977312114</t>
  </si>
  <si>
    <t>"průvlaky 2.NP nad průchodem v. 550 mm"  (2,100*2)*3+0,500*3</t>
  </si>
  <si>
    <t>76</t>
  </si>
  <si>
    <t>978059541</t>
  </si>
  <si>
    <t>Odsekání obkladů stěn včetně otlučení podkladní omítky až na zdivo z obkládaček vnitřních, z jakýchkoliv materiálů, plochy přes 1 m2</t>
  </si>
  <si>
    <t>-357140146</t>
  </si>
  <si>
    <t>https://podminky.urs.cz/item/CS_URS_2025_01/978059541</t>
  </si>
  <si>
    <t>"006"  (1,020+2,070)*2*2,300-0,700*2,020</t>
  </si>
  <si>
    <t>"021-024"  (1,970+1,100+2,570+1,550+1,400*2)*2,300-0,700*2,020*7</t>
  </si>
  <si>
    <t>"025-028"  (1,600+0,900+1,350*3+1,550+1,450+1,000)*2*2,300-0,700*2,020*8</t>
  </si>
  <si>
    <t>"020 oblouk. stěna"  (2,860+1,000)*3,000</t>
  </si>
  <si>
    <t>77</t>
  </si>
  <si>
    <t>981511111</t>
  </si>
  <si>
    <t>Demolice konstrukcí objektů postupným rozebíráním zdiva na maltu vápennou nebo vápenocementovou z cihel, tvárnic, kamene, zdiva smíšeného nebo hrázděného</t>
  </si>
  <si>
    <t>272726949</t>
  </si>
  <si>
    <t>https://podminky.urs.cz/item/CS_URS_2025_01/981511111</t>
  </si>
  <si>
    <t>součástí položky demolic je kropení suti vodou</t>
  </si>
  <si>
    <t>1.NP, m.č...</t>
  </si>
  <si>
    <t>"121/123"  (5,550*3,660*2-2,990*2,480)*0,130</t>
  </si>
  <si>
    <t>"119 schodiště"  ((5,810+9,350)*3,660-2,060*2,000-2,700*2,480)*0,550</t>
  </si>
  <si>
    <t>"119 schodiště"  (1,360+4,560)*3,660*0,300</t>
  </si>
  <si>
    <t>"119 schodiště"  3,750*3,660*0,400</t>
  </si>
  <si>
    <t>"119 schodiště"  (5,550+1,900+2,950+0,400*2)*3,660*0,300</t>
  </si>
  <si>
    <t>"118 schodiště"  ((6,290+2,450+1,050)*3,660-1,000*2,020)*0,300</t>
  </si>
  <si>
    <t>"114 schodiště"  ((4,020+1,280)*3,660-0,900*2,020)*0,100</t>
  </si>
  <si>
    <t>"113"  ((3,750+1,190)*3,660-0,900*2,020)*0,100+0,840*3,660*0,650</t>
  </si>
  <si>
    <t>"115 zádveří"  1,170*3,660*0,150+(0,500+0,670)*3,660*0,450+((2,470*3,660-1,100*2,100)*0,100)</t>
  </si>
  <si>
    <t>"obezdívky sloupů"  0,500*4*3,660</t>
  </si>
  <si>
    <t>"parapetní"  (12,000+1,000*2)*0,570*0,150</t>
  </si>
  <si>
    <t>(6,350*3,400-2,060*2,200)*0,780</t>
  </si>
  <si>
    <t>1,730*2,150*0,450</t>
  </si>
  <si>
    <t>"obezdívka rohového sloupu"  0,500*3,400</t>
  </si>
  <si>
    <t>22,170*3,400*0,450</t>
  </si>
  <si>
    <t>"okna"  (-1,040*1,170-1,150*3,320*8-1,150*1,170*5-0,700*1,170)*0,450</t>
  </si>
  <si>
    <t>5,850*3,400*0,500</t>
  </si>
  <si>
    <t>"dveře"  -1,550*3,380*0,500</t>
  </si>
  <si>
    <t>(4,475+0,620)*3,400*0,350</t>
  </si>
  <si>
    <t>(1,900+1,300)*3,400*0,300</t>
  </si>
  <si>
    <t>6,300*3,400*0,450</t>
  </si>
  <si>
    <t>"okna" ( -2,825*0,825-2,825*2,010)*0,450</t>
  </si>
  <si>
    <t>6,000*3,400*0,340</t>
  </si>
  <si>
    <t>"dveře"  -1,280*2,300*0,340</t>
  </si>
  <si>
    <t>"okna"  -5,650*0,825*0,340</t>
  </si>
  <si>
    <t>"elektropilíře 2 ks"  0,500</t>
  </si>
  <si>
    <t>2.NP, m.č...</t>
  </si>
  <si>
    <t>"mezi 203/205"  (5,550*2+0,600)*3,800*0,350</t>
  </si>
  <si>
    <t>"obezdívky sloupů"  0,500*9*3,800</t>
  </si>
  <si>
    <t>sloupy a pilíře mezi okny</t>
  </si>
  <si>
    <t>0,300*0,450*3,350*3</t>
  </si>
  <si>
    <t>0,650*0,450*3,350*2</t>
  </si>
  <si>
    <t>"rohový do dvora"  0,36*3,350</t>
  </si>
  <si>
    <t>1,220*0,300*3,350</t>
  </si>
  <si>
    <t>0,330*0,180*3,350</t>
  </si>
  <si>
    <t>78</t>
  </si>
  <si>
    <t>981511114</t>
  </si>
  <si>
    <t>Demolice konstrukcí objektů postupným rozebíráním konstrukcí ze železobetonu</t>
  </si>
  <si>
    <t>-97531408</t>
  </si>
  <si>
    <t>https://podminky.urs.cz/item/CS_URS_2025_01/981511114</t>
  </si>
  <si>
    <t>atiky střechy</t>
  </si>
  <si>
    <t>(91,000+39,000)*1,050*0,200</t>
  </si>
  <si>
    <t xml:space="preserve">2.NP </t>
  </si>
  <si>
    <t>"strop vč. podélných průvlaků - profil x délka"  6,100*(12,200+31,300)</t>
  </si>
  <si>
    <t>"příčné průvlaky"  0,850*5,550*14*0,550+0,600*5,550*2*0,550</t>
  </si>
  <si>
    <t>"sloupy"  0,300*0,450*3,350*23+0,700*0,770*3,350</t>
  </si>
  <si>
    <t>"strop vč. podélných průvlaků - profil x délka"  5,250*(12,200+31,300)</t>
  </si>
  <si>
    <t>"příčné průvlaky"  0,850*5,550*14*0,300+0,600*5,550*2*0,300</t>
  </si>
  <si>
    <t>"odpočet eskalátoru a schodiště"  -(7,550*2,300+22,900)*0,300</t>
  </si>
  <si>
    <t>"sloupy"  0,300*0,450*3,460*23+0,700*0,770*3,460</t>
  </si>
  <si>
    <t>"schodiště"    (3,180*1,350+4,500*1,400*2)*0,250</t>
  </si>
  <si>
    <t>79</t>
  </si>
  <si>
    <t>985311111</t>
  </si>
  <si>
    <t>Reprofilace betonu sanačními maltami na cementové bázi ručně stěn, tloušťky do 10 mm</t>
  </si>
  <si>
    <t>-1385233228</t>
  </si>
  <si>
    <t>https://podminky.urs.cz/item/CS_URS_2025_01/985311111</t>
  </si>
  <si>
    <t>"Řezné plochy na povrchu ponechaných ŽB průvlaků"  3,000</t>
  </si>
  <si>
    <t>80</t>
  </si>
  <si>
    <t>985311311</t>
  </si>
  <si>
    <t>Reprofilace betonu sanačními maltami na cementové bázi ručně rubu kleneb a podlah, tloušťky do 10 mm</t>
  </si>
  <si>
    <t>1417527598</t>
  </si>
  <si>
    <t>https://podminky.urs.cz/item/CS_URS_2025_01/985311311</t>
  </si>
  <si>
    <t>"ubourané plochy pat sloupů v 1.NP"  5,000</t>
  </si>
  <si>
    <t>81</t>
  </si>
  <si>
    <t>985321111</t>
  </si>
  <si>
    <t>Ochranný nátěr betonářské výztuže 1 vrstva tloušťky 1 mm na cementové bázi stěn, líce kleneb a podhledů</t>
  </si>
  <si>
    <t>-140430954</t>
  </si>
  <si>
    <t>https://podminky.urs.cz/item/CS_URS_2025_01/985321111</t>
  </si>
  <si>
    <t>82</t>
  </si>
  <si>
    <t>985321112</t>
  </si>
  <si>
    <t>Ochranný nátěr betonářské výztuže 1 vrstva tloušťky 1 mm na cementové bázi rubu kleneb a podlah</t>
  </si>
  <si>
    <t>-1933113231</t>
  </si>
  <si>
    <t>https://podminky.urs.cz/item/CS_URS_2025_01/985321112</t>
  </si>
  <si>
    <t>83</t>
  </si>
  <si>
    <t>985323111</t>
  </si>
  <si>
    <t>Spojovací (adhezní) můstek reprofilovaného betonu na cementové bázi, tloušťky 1 mm</t>
  </si>
  <si>
    <t>-276448301</t>
  </si>
  <si>
    <t>https://podminky.urs.cz/item/CS_URS_2025_01/985323111</t>
  </si>
  <si>
    <t>3,000+5,000</t>
  </si>
  <si>
    <t>84</t>
  </si>
  <si>
    <t>993111111</t>
  </si>
  <si>
    <t>Dovoz a odvoz lešení včetně naložení a složení řadového, na vzdálenost do 10 km</t>
  </si>
  <si>
    <t>-604914779</t>
  </si>
  <si>
    <t>https://podminky.urs.cz/item/CS_URS_2025_01/993111111</t>
  </si>
  <si>
    <t>85</t>
  </si>
  <si>
    <t>993111119</t>
  </si>
  <si>
    <t>Dovoz a odvoz lešení včetně naložení a složení řadového, na vzdálenost Příplatek k ceně za každých dalších i započatých 10 km přes 10 km</t>
  </si>
  <si>
    <t>971501849</t>
  </si>
  <si>
    <t>https://podminky.urs.cz/item/CS_URS_2025_01/993111119</t>
  </si>
  <si>
    <t>320*2 'Přepočtené koeficientem množství</t>
  </si>
  <si>
    <t>86</t>
  </si>
  <si>
    <t>993121111</t>
  </si>
  <si>
    <t>Dovoz a odvoz lešení včetně naložení a složení prostorového lehkého, na vzdálenost do 10 km</t>
  </si>
  <si>
    <t>-23849870</t>
  </si>
  <si>
    <t>https://podminky.urs.cz/item/CS_URS_2025_01/993121111</t>
  </si>
  <si>
    <t>87</t>
  </si>
  <si>
    <t>993121119</t>
  </si>
  <si>
    <t>Dovoz a odvoz lešení včetně naložení a složení prostorového lehkého, na vzdálenost Příplatek k ceně za každých dalších i započatých 10 km přes 10 km</t>
  </si>
  <si>
    <t>-1382184010</t>
  </si>
  <si>
    <t>https://podminky.urs.cz/item/CS_URS_2025_01/993121119</t>
  </si>
  <si>
    <t>755,333*2 'Přepočtené koeficientem množství</t>
  </si>
  <si>
    <t>88</t>
  </si>
  <si>
    <t>993211111</t>
  </si>
  <si>
    <t>Dovoz a odvoz systémových prvků pro podchycování konstrukcí včetně naložení a složení stojek včetně nosníků, na vzdálenost do 10 km</t>
  </si>
  <si>
    <t>-653637292</t>
  </si>
  <si>
    <t>https://podminky.urs.cz/item/CS_URS_2025_01/993211111</t>
  </si>
  <si>
    <t>89</t>
  </si>
  <si>
    <t>993211119</t>
  </si>
  <si>
    <t>Dovoz a odvoz systémových prvků pro podchycování konstrukcí včetně naložení a složení stojek včetně nosníků, na vzdálenost Příplatek k ceně za každých dalších i započatých 10 km přes 10 km</t>
  </si>
  <si>
    <t>1859977762</t>
  </si>
  <si>
    <t>https://podminky.urs.cz/item/CS_URS_2025_01/993211119</t>
  </si>
  <si>
    <t>377,667*2 'Přepočtené koeficientem množství</t>
  </si>
  <si>
    <t>90</t>
  </si>
  <si>
    <t>9-001.0R</t>
  </si>
  <si>
    <t>Demontáž svítidel a rozvodů EL (1.PP), vč. odvozu a uložení na skládku vč. poplatku</t>
  </si>
  <si>
    <t>2027509152</t>
  </si>
  <si>
    <t>91</t>
  </si>
  <si>
    <t>9-001.1R</t>
  </si>
  <si>
    <t>Demontáž svítidel a rozvodů EL (1.NP), vč. odvozu a uložení na skládku vč. poplatku</t>
  </si>
  <si>
    <t>798231106</t>
  </si>
  <si>
    <t>92</t>
  </si>
  <si>
    <t>9-001.2R</t>
  </si>
  <si>
    <t>Demontáž svítidel a rozvodů EL (2.NP), vč. odvozu a uložení na skládku vč. poplatku</t>
  </si>
  <si>
    <t>-275954297</t>
  </si>
  <si>
    <t>93</t>
  </si>
  <si>
    <t>9-002.0R</t>
  </si>
  <si>
    <t>Demontáž otopných těles a rozvodů UT (1.PP), vč. odvozu a uložení na skládku vč. poplatku</t>
  </si>
  <si>
    <t>-2112247798</t>
  </si>
  <si>
    <t>94</t>
  </si>
  <si>
    <t>9-002.1R</t>
  </si>
  <si>
    <t>Demontáž otopných těles a rozvodů UT (1.NP), vč. odvozu a uložení na skládku vč. poplatku</t>
  </si>
  <si>
    <t>1257141196</t>
  </si>
  <si>
    <t>95</t>
  </si>
  <si>
    <t>9-002.2R</t>
  </si>
  <si>
    <t>Demontáž otopných těles a rozvodů UT (2.NP), vč. odvozu a uložení na skládku vč. poplatku</t>
  </si>
  <si>
    <t>-75063118</t>
  </si>
  <si>
    <t>96</t>
  </si>
  <si>
    <t>9-003R</t>
  </si>
  <si>
    <t>Demontáž nákladních výtahů - kabin a technologie, vč. odvozu a uložení na skládku vč. poplatku</t>
  </si>
  <si>
    <t>1512159057</t>
  </si>
  <si>
    <t>"4 ks výtahů"  1</t>
  </si>
  <si>
    <t>97</t>
  </si>
  <si>
    <t>9-004R</t>
  </si>
  <si>
    <t>Demontáž eskalátoru vč. technologie, vč. odvozu a uložení na skládku vč. poplatku</t>
  </si>
  <si>
    <t>790567744</t>
  </si>
  <si>
    <t>98</t>
  </si>
  <si>
    <t>9-005R</t>
  </si>
  <si>
    <t>Ochrana/zakrytí vodoměrné sestavy 1 a 2 v 1.PP proti zamrznutí</t>
  </si>
  <si>
    <t>-1142710234</t>
  </si>
  <si>
    <t>"opláštění odnímatelným zákrytem z OSB desky a polystyrenem tl. 100 mm"  2</t>
  </si>
  <si>
    <t>99</t>
  </si>
  <si>
    <t>9-006R</t>
  </si>
  <si>
    <t>Demontáž VZT jednotek na střeše a klima jednotky na fasádě, vč. odvozu a uložení na skládku vč. poplatku</t>
  </si>
  <si>
    <t>1613345110</t>
  </si>
  <si>
    <t>100</t>
  </si>
  <si>
    <t>9-007R</t>
  </si>
  <si>
    <t>Demontáž svítidel a reklamních cedulí na fasádě, vč. odvozu a uložení na skládku vč. poplatku</t>
  </si>
  <si>
    <t>-1768308428</t>
  </si>
  <si>
    <t>101</t>
  </si>
  <si>
    <t>9-008R</t>
  </si>
  <si>
    <t>Demontáž betonových květináčů - 3 ks, vč. odvozu a uložení na skládku vč. poplatku</t>
  </si>
  <si>
    <t>869976032</t>
  </si>
  <si>
    <t>102</t>
  </si>
  <si>
    <t>9-009R</t>
  </si>
  <si>
    <t>Demontáž billboardu vč. betonových patek + zpětná montáž billboardu vč. zhotovení nových bet. patek, vč. nového osazení ocelové kce</t>
  </si>
  <si>
    <t>183635718</t>
  </si>
  <si>
    <t>103</t>
  </si>
  <si>
    <t>9-010R</t>
  </si>
  <si>
    <t>Úprava ploch po dokončení stavby (příjezd z ul. Almužnická) - vyčištění dlažby, oprava případně poškozených obrubníků a zahradnická úprava poškozených zatravněných ploch</t>
  </si>
  <si>
    <t>1540760362</t>
  </si>
  <si>
    <t>104</t>
  </si>
  <si>
    <t>9-011R</t>
  </si>
  <si>
    <t>Ochrana elektropilířů (2 ks) na fasádě před poškozením při bouracích pracech</t>
  </si>
  <si>
    <t>-54077394</t>
  </si>
  <si>
    <t>105</t>
  </si>
  <si>
    <t>9-012R</t>
  </si>
  <si>
    <t>Utěsnění všech prostupů mezi 1.PP a původní 1.NP PUR pěnou a zaizolování asfaltovou lepenkou</t>
  </si>
  <si>
    <t>-27747685</t>
  </si>
  <si>
    <t>106</t>
  </si>
  <si>
    <t>9-013R</t>
  </si>
  <si>
    <t>Instalace a následná demontáž otřesových čidel a sádrových terčů na sousedních budovách, vč. uvedení fasády v místě montáže do původního stavu</t>
  </si>
  <si>
    <t>-617225509</t>
  </si>
  <si>
    <t>dle TZ a PD, situace C3 koordinační</t>
  </si>
  <si>
    <t>vč. projednání s vlastníky objektů</t>
  </si>
  <si>
    <t>"kompletní provedení - 4x otřesové čidlo, 1x sádrový terč"  1</t>
  </si>
  <si>
    <t>107</t>
  </si>
  <si>
    <t>9-014R</t>
  </si>
  <si>
    <t xml:space="preserve">Monitoring otřesových čidel a sádrových terčů </t>
  </si>
  <si>
    <t>-626033537</t>
  </si>
  <si>
    <t>997</t>
  </si>
  <si>
    <t>Doprava suti a vybouraných hmot</t>
  </si>
  <si>
    <t>108</t>
  </si>
  <si>
    <t>997006511</t>
  </si>
  <si>
    <t>Vodorovná doprava suti na skládku s naložením na dopravní prostředek a složením do 100 m</t>
  </si>
  <si>
    <t>t</t>
  </si>
  <si>
    <t>1330334433</t>
  </si>
  <si>
    <t>https://podminky.urs.cz/item/CS_URS_2025_01/997006511</t>
  </si>
  <si>
    <t>109</t>
  </si>
  <si>
    <t>997006512</t>
  </si>
  <si>
    <t>Vodorovná doprava suti na skládku s naložením na dopravní prostředek a složením přes 100 m do 1 km</t>
  </si>
  <si>
    <t>-1277603446</t>
  </si>
  <si>
    <t>https://podminky.urs.cz/item/CS_URS_2025_01/997006512</t>
  </si>
  <si>
    <t>110</t>
  </si>
  <si>
    <t>997006519</t>
  </si>
  <si>
    <t>Vodorovná doprava suti na skládku Příplatek k ceně -6512 za každý další i započatý 1 km</t>
  </si>
  <si>
    <t>-615210882</t>
  </si>
  <si>
    <t>https://podminky.urs.cz/item/CS_URS_2025_01/997006519</t>
  </si>
  <si>
    <t>"recyklační skládka celkem do 4 km - beton + cihla"  (2272,346+376,967)*3</t>
  </si>
  <si>
    <t>"běžná skládka celkem do 8 km - asfalt. pásy + směs"  (602,183+14,151)*7</t>
  </si>
  <si>
    <t>111</t>
  </si>
  <si>
    <t>997006551</t>
  </si>
  <si>
    <t>Hrubé urovnání suti na skládce bez zhutnění</t>
  </si>
  <si>
    <t>514892388</t>
  </si>
  <si>
    <t>https://podminky.urs.cz/item/CS_URS_2025_01/997006551</t>
  </si>
  <si>
    <t>112</t>
  </si>
  <si>
    <t>997013112</t>
  </si>
  <si>
    <t>Vnitrostaveništní doprava suti a vybouraných hmot vodorovně do 50 m s naložením základní pro budovy a haly výšky přes 6 do 9 m</t>
  </si>
  <si>
    <t>1621141863</t>
  </si>
  <si>
    <t>https://podminky.urs.cz/item/CS_URS_2025_01/997013112</t>
  </si>
  <si>
    <t>"celkem"  3265,647</t>
  </si>
  <si>
    <t>"odpočet ruční dopravy suti"  -19,010</t>
  </si>
  <si>
    <t>"odpočet suti z demolic, vnitrost. doprava suti v ceně položek demolic"  -1769,502</t>
  </si>
  <si>
    <t>113</t>
  </si>
  <si>
    <t>997013212</t>
  </si>
  <si>
    <t>Vnitrostaveništní doprava suti a vybouraných hmot vodorovně do 50 m s naložením ručně pro budovy a haly výšky přes 6 do 9 m</t>
  </si>
  <si>
    <t>422256736</t>
  </si>
  <si>
    <t>https://podminky.urs.cz/item/CS_URS_2025_01/997013212</t>
  </si>
  <si>
    <t>jádrové vrty do stropních panelů, vysekaná zálivka - viz popis v TZ</t>
  </si>
  <si>
    <t>19,010</t>
  </si>
  <si>
    <t>114</t>
  </si>
  <si>
    <t>997013219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</si>
  <si>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</si>
  <si>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785763470</t>
  </si>
  <si>
    <t>https://podminky.urs.cz/item/CS_URS_2025_01/997013219</t>
  </si>
  <si>
    <t>115</t>
  </si>
  <si>
    <t>997013311</t>
  </si>
  <si>
    <t>Shoz na stavební suť montáž a demontáž shozu výšky do 10 m</t>
  </si>
  <si>
    <t>166338077</t>
  </si>
  <si>
    <t>https://podminky.urs.cz/item/CS_URS_2025_01/997013311</t>
  </si>
  <si>
    <t>116</t>
  </si>
  <si>
    <t>997013321</t>
  </si>
  <si>
    <t>Shoz na stavební suť montáž a demontáž shozu výšky Příplatek za první a každý další den použití shozu výšky do 10 m</t>
  </si>
  <si>
    <t>940009814</t>
  </si>
  <si>
    <t>https://podminky.urs.cz/item/CS_URS_2025_01/997013321</t>
  </si>
  <si>
    <t>20*40 'Přepočtené koeficientem množství</t>
  </si>
  <si>
    <t>117</t>
  </si>
  <si>
    <t>997013631</t>
  </si>
  <si>
    <t>Poplatek za uložení stavebního odpadu na skládce (skládkovné) směsného stavebního a demoličního zatříděného do Katalogu odpadů pod kódem 17 09 04</t>
  </si>
  <si>
    <t>-236757722</t>
  </si>
  <si>
    <t>https://podminky.urs.cz/item/CS_URS_2025_01/997013631</t>
  </si>
  <si>
    <t>118</t>
  </si>
  <si>
    <t>997013645</t>
  </si>
  <si>
    <t>Poplatek za uložení stavebního odpadu na skládce (skládkovné) asfaltového bez obsahu dehtu zatříděného do Katalogu odpadů pod kódem 17 03 02</t>
  </si>
  <si>
    <t>-546462307</t>
  </si>
  <si>
    <t>https://podminky.urs.cz/item/CS_URS_2025_01/997013645</t>
  </si>
  <si>
    <t>119</t>
  </si>
  <si>
    <t>997013862</t>
  </si>
  <si>
    <t>Poplatek za uložení stavebního odpadu na recyklační skládce (skládkovné) z armovaného betonu zatříděného do Katalogu odpadů pod kódem 17 01 01</t>
  </si>
  <si>
    <t>388354167</t>
  </si>
  <si>
    <t>https://podminky.urs.cz/item/CS_URS_2025_01/997013862</t>
  </si>
  <si>
    <t>120</t>
  </si>
  <si>
    <t>997013863</t>
  </si>
  <si>
    <t>Poplatek za uložení stavebního odpadu na recyklační skládce (skládkovné) cihelného zatříděného do Katalogu odpadů pod kódem 17 01 02</t>
  </si>
  <si>
    <t>1605042660</t>
  </si>
  <si>
    <t>https://podminky.urs.cz/item/CS_URS_2025_01/997013863</t>
  </si>
  <si>
    <t>998</t>
  </si>
  <si>
    <t>Přesun hmot</t>
  </si>
  <si>
    <t>121</t>
  </si>
  <si>
    <t>998011002</t>
  </si>
  <si>
    <t>Přesun hmot pro budovy občanské výstavby, bydlení, výrobu a služby s nosnou svislou konstrukcí zděnou z cihel, tvárnic nebo kamene vodorovná dopravní vzdálenost do 100 m základní pro budovy výšky přes 6 do 12 m</t>
  </si>
  <si>
    <t>-2000537189</t>
  </si>
  <si>
    <t>https://podminky.urs.cz/item/CS_URS_2025_01/998011002</t>
  </si>
  <si>
    <t>PSV</t>
  </si>
  <si>
    <t>Práce a dodávky PSV</t>
  </si>
  <si>
    <t>711</t>
  </si>
  <si>
    <t>Izolace proti vodě, vlhkosti a plynům</t>
  </si>
  <si>
    <t>122</t>
  </si>
  <si>
    <t>711111001</t>
  </si>
  <si>
    <t>Provedení izolace proti zemní vlhkosti natěradly a tmely za studena na ploše vodorovné V nátěrem penetračním</t>
  </si>
  <si>
    <t>-1645257343</t>
  </si>
  <si>
    <t>https://podminky.urs.cz/item/CS_URS_2025_01/711111001</t>
  </si>
  <si>
    <t>"HI podlahové plochy po demolici 1.NP"  552,000</t>
  </si>
  <si>
    <t>11163150</t>
  </si>
  <si>
    <t>lak penetrační asfaltový</t>
  </si>
  <si>
    <t>573479392</t>
  </si>
  <si>
    <t>552*0,0003 'Přepočtené koeficientem množství</t>
  </si>
  <si>
    <t>124</t>
  </si>
  <si>
    <t>711141559</t>
  </si>
  <si>
    <t>Provedení izolace proti zemní vlhkosti pásy přitavením NAIP na ploše vodorovné V</t>
  </si>
  <si>
    <t>1339741696</t>
  </si>
  <si>
    <t>https://podminky.urs.cz/item/CS_URS_2025_01/711141559</t>
  </si>
  <si>
    <t>125</t>
  </si>
  <si>
    <t>62833158</t>
  </si>
  <si>
    <t>pás asfaltový natavitelný oxidovaný s vložkou ze skleněné tkaniny typu G200, s jemnozrnným minerálním posypem tl 4,0mm</t>
  </si>
  <si>
    <t>884851861</t>
  </si>
  <si>
    <t>552*1,1655 'Přepočtené koeficientem množství</t>
  </si>
  <si>
    <t>126</t>
  </si>
  <si>
    <t>711141811</t>
  </si>
  <si>
    <t>Odstranění izolace proti vodě, vlhkosti a plynům z přitavených pásů NAIP z plochy vodorovné V jednovrstvé</t>
  </si>
  <si>
    <t>-263415512</t>
  </si>
  <si>
    <t>https://podminky.urs.cz/item/CS_URS_2025_01/711141811</t>
  </si>
  <si>
    <t>2.NP, skladba S1, S2 - pojistná HI, lepenka</t>
  </si>
  <si>
    <t>127</t>
  </si>
  <si>
    <t>998711102</t>
  </si>
  <si>
    <t>Přesun hmot pro izolace proti vodě, vlhkosti a plynům stanovený z hmotnosti přesunovaného materiálu vodorovná dopravní vzdálenost do 50 m základní v objektech výšky přes 6 do 12 m</t>
  </si>
  <si>
    <t>-1454361752</t>
  </si>
  <si>
    <t>https://podminky.urs.cz/item/CS_URS_2025_01/998711102</t>
  </si>
  <si>
    <t>712</t>
  </si>
  <si>
    <t>Povlakové krytiny</t>
  </si>
  <si>
    <t>128</t>
  </si>
  <si>
    <t>712311101</t>
  </si>
  <si>
    <t>Provedení povlakové krytiny střech plochých do 10° natěradly a tmely za studena nátěrem lakem penetračním nebo asfaltovým</t>
  </si>
  <si>
    <t>1223118292</t>
  </si>
  <si>
    <t>https://podminky.urs.cz/item/CS_URS_2025_01/712311101</t>
  </si>
  <si>
    <t>stávající objekt - úprava střešního pláště a přespádování</t>
  </si>
  <si>
    <t>"plocha střechy"  14,600*2,000</t>
  </si>
  <si>
    <t>"vytažení na atiku"  (14,600+2,000*2)*0,800</t>
  </si>
  <si>
    <t>zabezpečení otvorů schodišť 1.PP vč. napojení na stáv. podlahu</t>
  </si>
  <si>
    <t>(4,420*1,520+26,000)*1,2</t>
  </si>
  <si>
    <t>129</t>
  </si>
  <si>
    <t>1293382544</t>
  </si>
  <si>
    <t>83,342*0,00032 'Přepočtené koeficientem množství</t>
  </si>
  <si>
    <t>130</t>
  </si>
  <si>
    <t>712331111</t>
  </si>
  <si>
    <t>Provedení povlakové krytiny střech plochých do 10° pásy na sucho podkladní samolepící asfaltový pás</t>
  </si>
  <si>
    <t>-122061987</t>
  </si>
  <si>
    <t>https://podminky.urs.cz/item/CS_URS_2025_01/712331111</t>
  </si>
  <si>
    <t>stávající objekt - úprava střešního pláště a přespádování - podkladní SBS pás</t>
  </si>
  <si>
    <t>zabezpečení otvorů schodišť 1.PP vč. napojení na stáv. podlahu - vrchní SBS pás</t>
  </si>
  <si>
    <t>131</t>
  </si>
  <si>
    <t>62853001</t>
  </si>
  <si>
    <t>pás asfaltový samolepicí modifikovaný SBS s vložkou ze skleněné tkaniny se spalitelnou fólií nebo jemnozrnným minerálním posypem nebo textilií na horním povrchu tl 4,0mm</t>
  </si>
  <si>
    <t>-662180013</t>
  </si>
  <si>
    <t>44,08*1,1655 'Přepočtené koeficientem množství</t>
  </si>
  <si>
    <t>132</t>
  </si>
  <si>
    <t>62855005</t>
  </si>
  <si>
    <t>pás asfaltový natavitelný modifikovaný SBS s vložkou z polyesterové rohože a hrubozrnným břidličným posypem na horním povrchu tl 4,2mm</t>
  </si>
  <si>
    <t>-848056861</t>
  </si>
  <si>
    <t>39,262*1,1655 'Přepočtené koeficientem množství</t>
  </si>
  <si>
    <t>133</t>
  </si>
  <si>
    <t>712340833</t>
  </si>
  <si>
    <t>Odstranění povlakové krytiny střech plochých do 10° z přitavených pásů NAIP v plné ploše třívrstvé</t>
  </si>
  <si>
    <t>-1089397230</t>
  </si>
  <si>
    <t>https://podminky.urs.cz/item/CS_URS_2025_01/712340833</t>
  </si>
  <si>
    <t>demolice</t>
  </si>
  <si>
    <t>625,000</t>
  </si>
  <si>
    <t>134</t>
  </si>
  <si>
    <t>712341559</t>
  </si>
  <si>
    <t>Provedení povlakové krytiny střech plochých do 10° pásy přitavením NAIP v plné ploše</t>
  </si>
  <si>
    <t>-532141261</t>
  </si>
  <si>
    <t>https://podminky.urs.cz/item/CS_URS_2025_01/712341559</t>
  </si>
  <si>
    <t>135</t>
  </si>
  <si>
    <t>62855001</t>
  </si>
  <si>
    <t>pás asfaltový natavitelný modifikovaný SBS s vložkou z polyesterové rohože a spalitelnou PE fólií nebo jemnozrnným minerálním posypem na horním povrchu tl 4,0mm</t>
  </si>
  <si>
    <t>-151126791</t>
  </si>
  <si>
    <t>136</t>
  </si>
  <si>
    <t>998712102</t>
  </si>
  <si>
    <t>Přesun hmot pro povlakové krytiny stanovený z hmotnosti přesunovaného materiálu vodorovná dopravní vzdálenost do 50 m základní v objektech výšky přes 6 do 12 m</t>
  </si>
  <si>
    <t>-1112327002</t>
  </si>
  <si>
    <t>https://podminky.urs.cz/item/CS_URS_2025_01/998712102</t>
  </si>
  <si>
    <t>713</t>
  </si>
  <si>
    <t>Izolace tepelné</t>
  </si>
  <si>
    <t>137</t>
  </si>
  <si>
    <t>713110851</t>
  </si>
  <si>
    <t>Odstranění tepelné izolace stropů nebo podhledů z rohoží, pásů, dílců, desek, bloků připevněných lepením z polystyrenu suchého, tloušťka izolace do 100 mm</t>
  </si>
  <si>
    <t>-897643082</t>
  </si>
  <si>
    <t>https://podminky.urs.cz/item/CS_URS_2025_01/713110851</t>
  </si>
  <si>
    <t>2.NP, desky ze EPS tl. 2x50 mm</t>
  </si>
  <si>
    <t>138</t>
  </si>
  <si>
    <t>713120811</t>
  </si>
  <si>
    <t>Odstranění tepelné izolace podlah z rohoží, pásů, dílců, desek, bloků podlah volně kladených nebo mezi trámy z vláknitých materiálů suchých, tloušťka izolace do 100 mm</t>
  </si>
  <si>
    <t>-48758715</t>
  </si>
  <si>
    <t>https://podminky.urs.cz/item/CS_URS_2025_01/713120811</t>
  </si>
  <si>
    <t>demolice - 2.NP, skladba  S2 - desky ze skleněných vláken tl. 25 mm</t>
  </si>
  <si>
    <t>"odpočet skladby S1 podchod"  -5,200*14,450</t>
  </si>
  <si>
    <t>"plocha střechy"  14,600*1,500</t>
  </si>
  <si>
    <t>139</t>
  </si>
  <si>
    <t>713140851</t>
  </si>
  <si>
    <t>Odstranění tepelné izolace střech plochých z rohoží, pásů, dílců, desek, bloků nadstřešních izolací připevněných lepením z vláknitých materiálů suchých, tloušťka izolace do 100 mm</t>
  </si>
  <si>
    <t>-379073239</t>
  </si>
  <si>
    <t>https://podminky.urs.cz/item/CS_URS_2025_01/713140851</t>
  </si>
  <si>
    <t>desky z dřevěné vlny a cementu tl. 25 mm</t>
  </si>
  <si>
    <t>140</t>
  </si>
  <si>
    <t>713140861</t>
  </si>
  <si>
    <t>Odstranění tepelné izolace střech plochých z rohoží, pásů, dílců, desek, bloků nadstřešních izolací připevněných lepením z polystyrenu suchého, tloušťka izolace do 100 mm</t>
  </si>
  <si>
    <t>-501437349</t>
  </si>
  <si>
    <t>https://podminky.urs.cz/item/CS_URS_2025_01/713140861</t>
  </si>
  <si>
    <t>demolice - desky z pěnového polystyrenu tl. 50 mm</t>
  </si>
  <si>
    <t>141</t>
  </si>
  <si>
    <t>713141311</t>
  </si>
  <si>
    <t>Montáž tepelné izolace střech plochých spádovými klíny v ploše kladenými volně</t>
  </si>
  <si>
    <t>1551811470</t>
  </si>
  <si>
    <t>https://podminky.urs.cz/item/CS_URS_2025_01/713141311</t>
  </si>
  <si>
    <t>14,600*1,500</t>
  </si>
  <si>
    <t>142</t>
  </si>
  <si>
    <t>28376142</t>
  </si>
  <si>
    <t>klín izolační spád do 5% EPS 150</t>
  </si>
  <si>
    <t>932825023</t>
  </si>
  <si>
    <t>21,900*0,600</t>
  </si>
  <si>
    <t>13,14*1,05 'Přepočtené koeficientem množství</t>
  </si>
  <si>
    <t>143</t>
  </si>
  <si>
    <t>7131414R</t>
  </si>
  <si>
    <t>Montáž tepelné izolace střech plochých mechanické přikotvení spádových klínů teleskopickými hmoždinkami včetně dodávky teleskopických hmoždinek, bez položení tepelné izolace pro jednospádové klíny v ploše, tl. izolace přes 460 mm</t>
  </si>
  <si>
    <t>1585697496</t>
  </si>
  <si>
    <t>144</t>
  </si>
  <si>
    <t>998713102</t>
  </si>
  <si>
    <t>Přesun hmot pro izolace tepelné stanovený z hmotnosti přesunovaného materiálu vodorovná dopravní vzdálenost do 50 m s užitím mechanizace v objektech výšky přes 6 m do 12 m</t>
  </si>
  <si>
    <t>152378887</t>
  </si>
  <si>
    <t>https://podminky.urs.cz/item/CS_URS_2025_01/998713102</t>
  </si>
  <si>
    <t>721</t>
  </si>
  <si>
    <t>Zdravotechnika - vnitřní kanalizace</t>
  </si>
  <si>
    <t>145</t>
  </si>
  <si>
    <t>721210823</t>
  </si>
  <si>
    <t>Demontáž kanalizačního příslušenství střešních vtoků DN 125</t>
  </si>
  <si>
    <t>1993180792</t>
  </si>
  <si>
    <t>https://podminky.urs.cz/item/CS_URS_2025_01/721210823</t>
  </si>
  <si>
    <t>146</t>
  </si>
  <si>
    <t>721211421</t>
  </si>
  <si>
    <t>Podlahové vpusti se svislým odtokem DN 50/75/110 mřížka nerez 115x115</t>
  </si>
  <si>
    <t>1085508491</t>
  </si>
  <si>
    <t>https://podminky.urs.cz/item/CS_URS_2025_01/721211421</t>
  </si>
  <si>
    <t>1.PP, m.č. 001</t>
  </si>
  <si>
    <t>"osazení vpusti po demontáži WC"  1</t>
  </si>
  <si>
    <t>"osazení vpusti ve sprchovém koutu"  1</t>
  </si>
  <si>
    <t>147</t>
  </si>
  <si>
    <t>998721101</t>
  </si>
  <si>
    <t>Přesun hmot pro vnitřní kanalizaci stanovený z hmotnosti přesunovaného materiálu vodorovná dopravní vzdálenost do 50 m základní v objektech výšky do 6 m</t>
  </si>
  <si>
    <t>-82894787</t>
  </si>
  <si>
    <t>https://podminky.urs.cz/item/CS_URS_2025_01/998721101</t>
  </si>
  <si>
    <t>722</t>
  </si>
  <si>
    <t>Zdravotechnika - vnitřní vodovod</t>
  </si>
  <si>
    <t>148</t>
  </si>
  <si>
    <t>722-001R</t>
  </si>
  <si>
    <t>D+M vodovodních hadic vč. napojení v 1.PP, instalatérská úprava uzavíracího ventilu - příprava pro přívod vody pro skrápění suti</t>
  </si>
  <si>
    <t>1140566652</t>
  </si>
  <si>
    <t>149</t>
  </si>
  <si>
    <t>722-002R</t>
  </si>
  <si>
    <t>Provedení instalatérské úpravy (uzavření) vnitřního rozvodu vody v 1.PP za vodoměrnou sestavou</t>
  </si>
  <si>
    <t>1124438838</t>
  </si>
  <si>
    <t>723</t>
  </si>
  <si>
    <t>Zdravotechnika - vnitřní plynovod</t>
  </si>
  <si>
    <t>150</t>
  </si>
  <si>
    <t>723-001R</t>
  </si>
  <si>
    <t>Odstranění plynovodní přípojky</t>
  </si>
  <si>
    <t>-1138462657</t>
  </si>
  <si>
    <t>"kompletní provedení vč. zemních prací"  1</t>
  </si>
  <si>
    <t>725</t>
  </si>
  <si>
    <t>Zdravotechnika - zařizovací předměty</t>
  </si>
  <si>
    <t>151</t>
  </si>
  <si>
    <t>725110811</t>
  </si>
  <si>
    <t>Demontáž klozetů splachovacíchch s nádrží nebo tlakovým splachovačem</t>
  </si>
  <si>
    <t>soubor</t>
  </si>
  <si>
    <t>-1330629862</t>
  </si>
  <si>
    <t>https://podminky.urs.cz/item/CS_URS_2025_01/725110811</t>
  </si>
  <si>
    <t>152</t>
  </si>
  <si>
    <t>725130811</t>
  </si>
  <si>
    <t>Demontáž pisoárových stání s nádrží jednodílných</t>
  </si>
  <si>
    <t>-699738681</t>
  </si>
  <si>
    <t>https://podminky.urs.cz/item/CS_URS_2025_01/725130811</t>
  </si>
  <si>
    <t>153</t>
  </si>
  <si>
    <t>725210821</t>
  </si>
  <si>
    <t>Demontáž umyvadel bez výtokových armatur umyvadel</t>
  </si>
  <si>
    <t>103677156</t>
  </si>
  <si>
    <t>https://podminky.urs.cz/item/CS_URS_2025_01/725210821</t>
  </si>
  <si>
    <t>154</t>
  </si>
  <si>
    <t>725820802</t>
  </si>
  <si>
    <t>Demontáž baterií stojánkových do 1 otvoru</t>
  </si>
  <si>
    <t>1715675639</t>
  </si>
  <si>
    <t>https://podminky.urs.cz/item/CS_URS_2025_01/725820802</t>
  </si>
  <si>
    <t>155</t>
  </si>
  <si>
    <t>725860811</t>
  </si>
  <si>
    <t>Demontáž zápachových uzávěrek pro zařizovací předměty jednoduchých</t>
  </si>
  <si>
    <t>2101392132</t>
  </si>
  <si>
    <t>https://podminky.urs.cz/item/CS_URS_2025_01/725860811</t>
  </si>
  <si>
    <t>156</t>
  </si>
  <si>
    <t>725-001R</t>
  </si>
  <si>
    <t>Zazátkování vývodů kanalizace po demontáži zařizovacích předmětů</t>
  </si>
  <si>
    <t>187420450</t>
  </si>
  <si>
    <t>733</t>
  </si>
  <si>
    <t>Ústřední vytápění</t>
  </si>
  <si>
    <t>157</t>
  </si>
  <si>
    <t>733-001R</t>
  </si>
  <si>
    <t>Vypuštění otopné soustavy</t>
  </si>
  <si>
    <t>125689206</t>
  </si>
  <si>
    <t>741</t>
  </si>
  <si>
    <t>Elektroinstalace - silnoproud</t>
  </si>
  <si>
    <t>158</t>
  </si>
  <si>
    <t>741-001R</t>
  </si>
  <si>
    <t>Demontáž hromosvodu na střeše a na fasádě, vč. vč. odvozu a uložení na skládku vč. poplatku</t>
  </si>
  <si>
    <t>283834037</t>
  </si>
  <si>
    <t>159</t>
  </si>
  <si>
    <t>741-002R</t>
  </si>
  <si>
    <t>Odstranění přípojky NN</t>
  </si>
  <si>
    <t>1944327263</t>
  </si>
  <si>
    <t>160</t>
  </si>
  <si>
    <t>741-003R</t>
  </si>
  <si>
    <t>Odstranění a úprava části veřejného osvětlení</t>
  </si>
  <si>
    <t>1930651938</t>
  </si>
  <si>
    <t>742</t>
  </si>
  <si>
    <t>Elektroinstalace - slaboproud</t>
  </si>
  <si>
    <t>161</t>
  </si>
  <si>
    <t>742420821</t>
  </si>
  <si>
    <t>Demontáž společné televizní antény anténního stožáru</t>
  </si>
  <si>
    <t>-1964653325</t>
  </si>
  <si>
    <t>https://podminky.urs.cz/item/CS_URS_2025_01/742420821</t>
  </si>
  <si>
    <t>762</t>
  </si>
  <si>
    <t>Konstrukce tesařské</t>
  </si>
  <si>
    <t>162</t>
  </si>
  <si>
    <t>762511276</t>
  </si>
  <si>
    <t>Podlahové konstrukce podkladové z dřevoštěpkových desek OSB jednovrstvých šroubovaných na pero a drážku broušených, tloušťky desky 22 mm</t>
  </si>
  <si>
    <t>1501338567</t>
  </si>
  <si>
    <t>https://podminky.urs.cz/item/CS_URS_2025_01/762511276</t>
  </si>
  <si>
    <t>zabezpečení otvorů schodišť 1.PP</t>
  </si>
  <si>
    <t>4,420*1,520+26,000</t>
  </si>
  <si>
    <t>163</t>
  </si>
  <si>
    <t>762526110</t>
  </si>
  <si>
    <t>Položení podlah položení polštářů pod podlahy osové vzdálenosti do 65 cm</t>
  </si>
  <si>
    <t>-1540495454</t>
  </si>
  <si>
    <t>https://podminky.urs.cz/item/CS_URS_2025_01/762526110</t>
  </si>
  <si>
    <t>164</t>
  </si>
  <si>
    <t>60512125</t>
  </si>
  <si>
    <t>hranol stavební řezivo průřezu do 120cm2 do dl 6m</t>
  </si>
  <si>
    <t>-337949216</t>
  </si>
  <si>
    <t>(4,420*2+1,320*8+0,570*2)*0,100*0,100</t>
  </si>
  <si>
    <t>(1,950*4+1,650*5+3,700*6+2,000*2)*0,100*0,100</t>
  </si>
  <si>
    <t>0,628*1,1 'Přepočtené koeficientem množství</t>
  </si>
  <si>
    <t>165</t>
  </si>
  <si>
    <t>762595001</t>
  </si>
  <si>
    <t>Spojovací prostředky podlah a podkladových konstrukcí hřebíky, vruty</t>
  </si>
  <si>
    <t>1850498557</t>
  </si>
  <si>
    <t>https://podminky.urs.cz/item/CS_URS_2025_01/762595001</t>
  </si>
  <si>
    <t>32,718*2</t>
  </si>
  <si>
    <t>166</t>
  </si>
  <si>
    <t>762-001R</t>
  </si>
  <si>
    <t>D+M kotvení konstrukce pro zabezpečení otvorů - ocelových úhelníků, chemických kotev, atd.</t>
  </si>
  <si>
    <t>-750338125</t>
  </si>
  <si>
    <t>167</t>
  </si>
  <si>
    <t>998762101</t>
  </si>
  <si>
    <t>Přesun hmot pro konstrukce tesařské stanovený z hmotnosti přesunovaného materiálu vodorovná dopravní vzdálenost do 50 m základní v objektech výšky do 6 m</t>
  </si>
  <si>
    <t>2140225693</t>
  </si>
  <si>
    <t>https://podminky.urs.cz/item/CS_URS_2025_01/998762101</t>
  </si>
  <si>
    <t>763</t>
  </si>
  <si>
    <t>Konstrukce suché výstavby</t>
  </si>
  <si>
    <t>168</t>
  </si>
  <si>
    <t>763121811</t>
  </si>
  <si>
    <t>Demontáž předsazených nebo šachtových stěn ze sádrokartonových desek s nosnou konstrukcí z ocelových profilů jednoduchých, opláštění jednoduché</t>
  </si>
  <si>
    <t>-1476844582</t>
  </si>
  <si>
    <t>https://podminky.urs.cz/item/CS_URS_2025_01/763121811</t>
  </si>
  <si>
    <t>"obklad sloupů"  2,250*10*3,800</t>
  </si>
  <si>
    <t>169</t>
  </si>
  <si>
    <t>763131821</t>
  </si>
  <si>
    <t>Demontáž podhledu nebo samostatného požárního předělu ze sádrokartonových desek s nosnou konstrukcí dvouvrstvou z ocelových profilů, opláštění jednoduché</t>
  </si>
  <si>
    <t>23390991</t>
  </si>
  <si>
    <t>https://podminky.urs.cz/item/CS_URS_2025_01/763131821</t>
  </si>
  <si>
    <t>1.PP, m.č. 015, 020</t>
  </si>
  <si>
    <t>59,77+245,13</t>
  </si>
  <si>
    <t>170</t>
  </si>
  <si>
    <t>763431801</t>
  </si>
  <si>
    <t>Demontáž podhledu minerálního zavěšeného na roštu viditelném</t>
  </si>
  <si>
    <t>801538593</t>
  </si>
  <si>
    <t>https://podminky.urs.cz/item/CS_URS_2025_01/763431801</t>
  </si>
  <si>
    <t xml:space="preserve">1.NP </t>
  </si>
  <si>
    <t>"m.č. 113-118, 120, 121"  4,34+4,74+2,68+244,13+15,27+8,57+5,70+153,05</t>
  </si>
  <si>
    <t>2.NP</t>
  </si>
  <si>
    <t>764</t>
  </si>
  <si>
    <t>Konstrukce klempířské</t>
  </si>
  <si>
    <t>171</t>
  </si>
  <si>
    <t>764001821</t>
  </si>
  <si>
    <t>Demontáž klempířských konstrukcí krytiny ze svitků nebo tabulí do suti</t>
  </si>
  <si>
    <t>-1843614895</t>
  </si>
  <si>
    <t>https://podminky.urs.cz/item/CS_URS_2025_01/764001821</t>
  </si>
  <si>
    <t>"přesahy stropu 1.NP"  (13,200+6,080)*1,200+(18,000+12,400)*0,900</t>
  </si>
  <si>
    <t>"základ pod VZT a klima"  4,500*3,000</t>
  </si>
  <si>
    <t>172</t>
  </si>
  <si>
    <t>764002825</t>
  </si>
  <si>
    <t>Demontáž klempířských konstrukcí ventilační turbíny do suti</t>
  </si>
  <si>
    <t>19077487</t>
  </si>
  <si>
    <t>https://podminky.urs.cz/item/CS_URS_2025_01/764002825</t>
  </si>
  <si>
    <t>173</t>
  </si>
  <si>
    <t>764002841</t>
  </si>
  <si>
    <t>Demontáž klempířských konstrukcí oplechování horních ploch zdí a nadezdívek do suti</t>
  </si>
  <si>
    <t>639917407</t>
  </si>
  <si>
    <t>https://podminky.urs.cz/item/CS_URS_2025_01/764002841</t>
  </si>
  <si>
    <t>"demolovaný objekt"  91,000+39,000</t>
  </si>
  <si>
    <t>"sousední objekt"  14,100</t>
  </si>
  <si>
    <t>174</t>
  </si>
  <si>
    <t>764002851</t>
  </si>
  <si>
    <t>Demontáž klempířských konstrukcí oplechování parapetů do suti</t>
  </si>
  <si>
    <t>-362811245</t>
  </si>
  <si>
    <t>https://podminky.urs.cz/item/CS_URS_2025_01/764002851</t>
  </si>
  <si>
    <t>"2.NP"  12,150+5,700*4</t>
  </si>
  <si>
    <t>175</t>
  </si>
  <si>
    <t>764213652</t>
  </si>
  <si>
    <t>Oplechování střešních prvků z pozinkovaného plechu s povrchovou úpravou střešní výlez rozměru 600 x 600 mm, střechy s krytinou skládanou nebo plechovou</t>
  </si>
  <si>
    <t>1271818810</t>
  </si>
  <si>
    <t>https://podminky.urs.cz/item/CS_URS_2025_01/764213652</t>
  </si>
  <si>
    <t>176</t>
  </si>
  <si>
    <t>764214405</t>
  </si>
  <si>
    <t>Oplechování horních ploch zdí a nadezdívek (atik) z pozinkovaného plechu mechanicky kotvené rš 400 mm</t>
  </si>
  <si>
    <t>-194034682</t>
  </si>
  <si>
    <t>https://podminky.urs.cz/item/CS_URS_2025_01/764214405</t>
  </si>
  <si>
    <t>"sousední objekt - nové oplechování stávající atiky"  14,100</t>
  </si>
  <si>
    <t>"sousední objekt nad průjezdem - nové oplechování nově vyzděné atiky"  15,000</t>
  </si>
  <si>
    <t>177</t>
  </si>
  <si>
    <t>998764102</t>
  </si>
  <si>
    <t>Přesun hmot pro konstrukce klempířské stanovený z hmotnosti přesunovaného materiálu vodorovná dopravní vzdálenost do 50 m základní v objektech výšky přes 6 do 12 m</t>
  </si>
  <si>
    <t>1347799487</t>
  </si>
  <si>
    <t>https://podminky.urs.cz/item/CS_URS_2025_01/998764102</t>
  </si>
  <si>
    <t>766</t>
  </si>
  <si>
    <t>Konstrukce truhlářské</t>
  </si>
  <si>
    <t>178</t>
  </si>
  <si>
    <t>766411811</t>
  </si>
  <si>
    <t>Demontáž obložení stěn panely, plochy do 1,5 m2</t>
  </si>
  <si>
    <t>-307618314</t>
  </si>
  <si>
    <t>https://podminky.urs.cz/item/CS_URS_2025_01/766411811</t>
  </si>
  <si>
    <t>"015"  33,000*3,000-0,900+2,020*2-1,000*2,020</t>
  </si>
  <si>
    <t>"020"  83,000*3,000-0,700*2,020*2-1,000*2,020*2</t>
  </si>
  <si>
    <t>179</t>
  </si>
  <si>
    <t>766411822</t>
  </si>
  <si>
    <t>Demontáž obložení stěn podkladových roštů</t>
  </si>
  <si>
    <t>-114800446</t>
  </si>
  <si>
    <t>https://podminky.urs.cz/item/CS_URS_2025_01/766411822</t>
  </si>
  <si>
    <t>767</t>
  </si>
  <si>
    <t>Konstrukce zámečnické</t>
  </si>
  <si>
    <t>180</t>
  </si>
  <si>
    <t>767161813</t>
  </si>
  <si>
    <t>Demontáž zábradlí do suti rovného nerozebíratelný spoj hmotnosti 1 m zábradlí do 20 kg</t>
  </si>
  <si>
    <t>-1326979283</t>
  </si>
  <si>
    <t>https://podminky.urs.cz/item/CS_URS_2025_01/767161813</t>
  </si>
  <si>
    <t>"1.NP"  3,000</t>
  </si>
  <si>
    <t>"2.NP"  19,000+18,000</t>
  </si>
  <si>
    <t>181</t>
  </si>
  <si>
    <t>767590840</t>
  </si>
  <si>
    <t>Demontáž podlahových konstrukcí šroubovaných , nýtovaných nebo svařovaných z podlahových roštů</t>
  </si>
  <si>
    <t>-1820606220</t>
  </si>
  <si>
    <t>https://podminky.urs.cz/item/CS_URS_2025_01/767590840</t>
  </si>
  <si>
    <t>pororošt nad eskalátorem</t>
  </si>
  <si>
    <t>"2.NP"  2,300*3,000</t>
  </si>
  <si>
    <t>182</t>
  </si>
  <si>
    <t>767891901</t>
  </si>
  <si>
    <t>Opravy ostatních zámečnických konstrukcí výměna lišt ocelových šroubovaných</t>
  </si>
  <si>
    <t>-1823458195</t>
  </si>
  <si>
    <t>https://podminky.urs.cz/item/CS_URS_2025_01/767891901</t>
  </si>
  <si>
    <t>dleTZ a PD</t>
  </si>
  <si>
    <t>"1.NP  doplnění zasklívací lišty prosklené stěny zádveří m.č. 122"  4,400</t>
  </si>
  <si>
    <t>183</t>
  </si>
  <si>
    <t>998767202</t>
  </si>
  <si>
    <t>Přesun hmot pro zámečnické konstrukce stanovený procentní sazbou (%) z ceny vodorovná dopravní vzdálenost do 50 m základní v objektech výšky přes 6 do 12 m</t>
  </si>
  <si>
    <t>%</t>
  </si>
  <si>
    <t>-820614045</t>
  </si>
  <si>
    <t>https://podminky.urs.cz/item/CS_URS_2025_01/998767202</t>
  </si>
  <si>
    <t>783</t>
  </si>
  <si>
    <t>Dokončovací práce - nátěry</t>
  </si>
  <si>
    <t>184</t>
  </si>
  <si>
    <t>783823131</t>
  </si>
  <si>
    <t>Penetrační nátěr omítek hladkých omítek hladkých, zrnitých tenkovrstvých nebo štukových stupně členitosti 1 a 2 akrylátový</t>
  </si>
  <si>
    <t>254508556</t>
  </si>
  <si>
    <t>https://podminky.urs.cz/item/CS_URS_2025_01/783823131</t>
  </si>
  <si>
    <t>"výměra viz  VCM omítka štítů"   217,116</t>
  </si>
  <si>
    <t>185</t>
  </si>
  <si>
    <t>783827421</t>
  </si>
  <si>
    <t>Krycí (ochranný) nátěr omítek dvojnásobný hladkých omítek hladkých, zrnitých tenkovrstvých nebo štukových stupně členitosti 1 a 2 akrylátový</t>
  </si>
  <si>
    <t>-883609012</t>
  </si>
  <si>
    <t>https://podminky.urs.cz/item/CS_URS_2025_01/783827421</t>
  </si>
  <si>
    <t>Práce a dodávky M</t>
  </si>
  <si>
    <t>21-M</t>
  </si>
  <si>
    <t>Elektromontáže</t>
  </si>
  <si>
    <t>186</t>
  </si>
  <si>
    <t>210040011</t>
  </si>
  <si>
    <t>Montáž sloupů a stožárů venkovního vedení nn bez výstroje ocelových trubkových včetně rozvozu, vztyčení, očíslování, složení do 12 m jednoduchých</t>
  </si>
  <si>
    <t>956932656</t>
  </si>
  <si>
    <t>https://podminky.urs.cz/item/CS_URS_2025_01/210040011</t>
  </si>
  <si>
    <t>dle TZ a PD, TZ str. 15</t>
  </si>
  <si>
    <t>"dodávku  sloupu zajistí TSO s.r.o."  1</t>
  </si>
  <si>
    <t>187</t>
  </si>
  <si>
    <t>21-001R</t>
  </si>
  <si>
    <t>M+D svítidel (2 ks) na stropní konstrukci průchodu z ulice Mezi Trhy, vč. kabeláže a ocelové chráničky</t>
  </si>
  <si>
    <t>331765383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</si>
  <si>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</si>
  <si>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</si>
  <si>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</si>
  <si>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</si>
  <si>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</si>
  <si>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</si>
  <si>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</si>
  <si>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VRN9 - Ostatní náklady</t>
  </si>
  <si>
    <t>VRN1</t>
  </si>
  <si>
    <t>Průzkumné, geodetické a projektové práce</t>
  </si>
  <si>
    <t>0100-001R</t>
  </si>
  <si>
    <t>Náklady zhotovitele na fotodokumentaci v průběhu výstavby</t>
  </si>
  <si>
    <t>1024</t>
  </si>
  <si>
    <t>-1387205868</t>
  </si>
  <si>
    <t>- pořizování fotodokumentace stavby před a v průběhu  demolice</t>
  </si>
  <si>
    <t>- pořizování fotodokumentace sousedních objektů se zápisem případných statických závad pro případné následné spory po dokončení díla</t>
  </si>
  <si>
    <t>- pořízení fotodokumentace zpevněných a zatravněných ploch pro případ následného sporu na opravy po ukončení prací</t>
  </si>
  <si>
    <t>012002000</t>
  </si>
  <si>
    <t>Zeměměřičské práce</t>
  </si>
  <si>
    <t>1224233398</t>
  </si>
  <si>
    <t>https://podminky.urs.cz/item/CS_URS_2025_01/012002000</t>
  </si>
  <si>
    <t>- Polohové a výškové vytýčení inženýrských sítí na staveništi včetně jejich přípojek jejich správci, vč. označení a  vyzvání správců sítí k vytýčení</t>
  </si>
  <si>
    <t xml:space="preserve">- Případné provedení průzkumných sond inženýrských sítí </t>
  </si>
  <si>
    <t>- zpětné předání inženýrských sítí jednotlivým vlastníkům/správcům a příp. geodet zaměření, pokud nebude uložena v původní trase</t>
  </si>
  <si>
    <t xml:space="preserve">- náklady na aktualizaci vyjádření k existenci sítí </t>
  </si>
  <si>
    <t>013294000</t>
  </si>
  <si>
    <t>Ostatní dokumentace</t>
  </si>
  <si>
    <t>713147039</t>
  </si>
  <si>
    <t>https://podminky.urs.cz/item/CS_URS_2025_01/013294000</t>
  </si>
  <si>
    <t>- Zpracování TOV (výrobního postupu) bourání části objektu pomocí bourací techniky a předložení k odsouhlasení objednatelem</t>
  </si>
  <si>
    <t>013254000</t>
  </si>
  <si>
    <t>Dokumentace skutečného provedení stavby</t>
  </si>
  <si>
    <t>984949753</t>
  </si>
  <si>
    <t>https://podminky.urs.cz/item/CS_URS_2025_01/013254000</t>
  </si>
  <si>
    <t>- Vypracování DOKUMENTACE SKUTEČNÉHO PROVEDENÍ STAVBY v počtu 4x tištěná + 1x digitální</t>
  </si>
  <si>
    <t>VRN2</t>
  </si>
  <si>
    <t>Příprava staveniště</t>
  </si>
  <si>
    <t>020001000</t>
  </si>
  <si>
    <t>-2037666352</t>
  </si>
  <si>
    <t>https://podminky.urs.cz/item/CS_URS_2025_01/020001000</t>
  </si>
  <si>
    <t>- Zajištění bezpečného příjezdu a přístupu na staveniště vč. potřebných souhlasů a rozhodnutí s vybudováním zařízení staveniště</t>
  </si>
  <si>
    <t>- Náklady s připojením staveniště na energie + zajištění měření odběru energií</t>
  </si>
  <si>
    <t>- Vytýčení obvodu staveniště</t>
  </si>
  <si>
    <t>- Oplocení s prachotěsnou folií, osvětlení a zabezpečení prostoru staveniště proti neoprávněnému vstupu</t>
  </si>
  <si>
    <t>VRN3</t>
  </si>
  <si>
    <t>Zařízení staveniště</t>
  </si>
  <si>
    <t>0300-001R</t>
  </si>
  <si>
    <t>Informační tabule</t>
  </si>
  <si>
    <t>1184840954</t>
  </si>
  <si>
    <t xml:space="preserve">-Název stavby, firmy, termín výstavby, jméno a kontakt na zodpovědného stavbyvedoucího. Zajištění proti povětrnostním vlivům. </t>
  </si>
  <si>
    <t>0300-002R</t>
  </si>
  <si>
    <t>Zajištění bezpečnosti práce na staveništi včetně potřebného vybavení tabulkami BOZP a PO</t>
  </si>
  <si>
    <t>315877753</t>
  </si>
  <si>
    <t>- zakrytí nebo ohrazení všech otvorů v podlahách při bouracích pracech</t>
  </si>
  <si>
    <t>- zajištění bezpečnosti při práci ve výškách, hloubkách, apod</t>
  </si>
  <si>
    <t>030001000</t>
  </si>
  <si>
    <t>-960615321</t>
  </si>
  <si>
    <t>https://podminky.urs.cz/item/CS_URS_2025_01/030001000</t>
  </si>
  <si>
    <t>- Náklady na vybavení a provozování zařízení staveniště</t>
  </si>
  <si>
    <t>- Náklady na vybavení zařízení staveniště mobilním WC</t>
  </si>
  <si>
    <t>- Náklady na spotřebované energie (voda, elektřina) provozem zařízení staveniště</t>
  </si>
  <si>
    <t>- Náklady na úklid v prostoru staveniště a příjezdových komunikací ke staveništi</t>
  </si>
  <si>
    <t>- Provádění průběžného mokrého úklidu dotčených příjezdových komunikací a manipulačních ploch a čištění vozidel při výjezdu ze stavby</t>
  </si>
  <si>
    <t>- Opatření k zabránění nadměrného zatěžování staveniště a jeho okolí prachem (např. používání krycích plachet, kropení sutě apod)</t>
  </si>
  <si>
    <t>034103000</t>
  </si>
  <si>
    <t>Oplocení staveniště</t>
  </si>
  <si>
    <t>-1565025384</t>
  </si>
  <si>
    <t>https://podminky.urs.cz/item/CS_URS_2025_01/034103000</t>
  </si>
  <si>
    <t>-mobilní oplocení s prachotěsnou folií pro oplocení staveniště</t>
  </si>
  <si>
    <t>- mobilní oplocení pro příjezdovou cestu z ulice Almužnická - po obou stranách panelové cesty</t>
  </si>
  <si>
    <t>039002000</t>
  </si>
  <si>
    <t>Zrušení zařízení staveniště</t>
  </si>
  <si>
    <t>-148265306</t>
  </si>
  <si>
    <t>https://podminky.urs.cz/item/CS_URS_2025_01/039002000</t>
  </si>
  <si>
    <t>- Náklady na odstranění a odvoz zařízení staveniště</t>
  </si>
  <si>
    <t>- Uvedení stavbou dotčených ploch a ploch zařízení staveniště do původního stavu, vč. konečného úklidu</t>
  </si>
  <si>
    <t>VRN4</t>
  </si>
  <si>
    <t>Inženýrská činnost</t>
  </si>
  <si>
    <t>045002000</t>
  </si>
  <si>
    <t>Kompletační a koordinační činnost</t>
  </si>
  <si>
    <t>1364085887</t>
  </si>
  <si>
    <t>https://podminky.urs.cz/item/CS_URS_2025_01/045002000</t>
  </si>
  <si>
    <t>- koordinace všech subdodavatelů</t>
  </si>
  <si>
    <t>- Předložení veškerých dokladů potřebných ke zdárnému odstranění stavby,dle jednotlivých vyjádření dotčených orgánů</t>
  </si>
  <si>
    <t>- Náklady zhotovitele na nutné konzultace se zpracovatelem PD při realizaci bouracích prací</t>
  </si>
  <si>
    <t>VRN6</t>
  </si>
  <si>
    <t>Územní vlivy</t>
  </si>
  <si>
    <t>065203000</t>
  </si>
  <si>
    <t>Mimostaveništní doprava strojů</t>
  </si>
  <si>
    <t>-195319293</t>
  </si>
  <si>
    <t>https://podminky.urs.cz/item/CS_URS_2025_01/065203000</t>
  </si>
  <si>
    <t xml:space="preserve">-Dovoz demoličních zařízení na staveniště a jeich montáž, včetně napojení na elektrickou energii se samostatným měřením </t>
  </si>
  <si>
    <t>- odsouhlasení výšky jeřábu  Českými radiokomunikacemi a.s.</t>
  </si>
  <si>
    <t>VRN7</t>
  </si>
  <si>
    <t>Provozní vlivy</t>
  </si>
  <si>
    <t>071002000</t>
  </si>
  <si>
    <t>Provoz investora, třetích osob</t>
  </si>
  <si>
    <t>315392844</t>
  </si>
  <si>
    <t>https://podminky.urs.cz/item/CS_URS_2025_01/071002000</t>
  </si>
  <si>
    <t>- opatření na zajištění bezpečnosti osob pohybujících se v blízkosti staveniště - veřejná komunikace, chodník</t>
  </si>
  <si>
    <t>072002000</t>
  </si>
  <si>
    <t>Silniční provoz</t>
  </si>
  <si>
    <t>155673930</t>
  </si>
  <si>
    <t>https://podminky.urs.cz/item/CS_URS_2025_01/072002000</t>
  </si>
  <si>
    <t>- Dočasná dopravní opatření - viz část PD D.4 Dopravní řešení</t>
  </si>
  <si>
    <t xml:space="preserve">- Náklady na  projednání s dotčenými orgány a organizacemi, </t>
  </si>
  <si>
    <t xml:space="preserve">- dodání dopravních značek, jejich rozmístění a přemísťování a jejich údržba v průběhu výstavby </t>
  </si>
  <si>
    <t>- náklady na odstranění dopravního zanačení po ukončení stavebních prací.</t>
  </si>
  <si>
    <t>VRN9</t>
  </si>
  <si>
    <t>Ostatní náklady</t>
  </si>
  <si>
    <t>0910-002R</t>
  </si>
  <si>
    <t>Ostatní náklady spojené s požadavky objednatele</t>
  </si>
  <si>
    <t>923571917</t>
  </si>
  <si>
    <t>- Po ukončení bouracích prací provedení  vyhodnocení statických poruch daných objektů a potvrzení stavu</t>
  </si>
  <si>
    <t>- Zajištění povolení na odboru dopravy MMO na veškeré zábory komunikací a veřejného prostranství (povolení k jejich zvláštnímu užívání).</t>
  </si>
  <si>
    <t>- zábory ploch budou poskytnuty zdarma</t>
  </si>
  <si>
    <t>- Ostatní náklady spojené s požadavky objednatele,které jsou uvedeny v jedn. článcích SoD, pokud nejsou zahrnuty ve výpisech prací a dodávek</t>
  </si>
  <si>
    <t>0910-003R</t>
  </si>
  <si>
    <t>Odborné odpojení demolovaného objektu od všech inženýrských sítí</t>
  </si>
  <si>
    <t>842317781</t>
  </si>
  <si>
    <t>0910-004R</t>
  </si>
  <si>
    <t>Výšková úprava všech znaků IS, dotčených poklopů a zařízení dotčených stavbou</t>
  </si>
  <si>
    <t>1582932957</t>
  </si>
  <si>
    <t>0910-005R</t>
  </si>
  <si>
    <t>Zajištění odvozu a odevzdání kovového odpadu do sběrny určené objednatelem (do 5 km ) včetně doložení dokladů, které budou vystaveny na IČ a DIČ objednatele (zhotovitel je předá do 7 dnů od data vystavení)</t>
  </si>
  <si>
    <t>705877366</t>
  </si>
  <si>
    <t>0910-006R</t>
  </si>
  <si>
    <t>Demontáže všech zařízení bránících demolici vč. zpětného vrácení - dle domluvy s objednatelem vč.naložení a složení a jejich zpětná montáž po skončení bouracích prací</t>
  </si>
  <si>
    <t>1791753341</t>
  </si>
  <si>
    <t>0910-007R</t>
  </si>
  <si>
    <t>Náklady na nepředvídatelné skutečnosti</t>
  </si>
  <si>
    <t>-1000426359</t>
  </si>
  <si>
    <t>- Náklady na nepředvídatelné skutečnosti - pevná částka  100.000,- Kč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</si>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</sst>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  <font>
      <sz val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47">
    <xf numFmtId="0" fontId="0" fillId="0" borderId="0" xfId="0"/>
    <xf numFmtId="0" fontId="0" fillId="0" borderId="0" xfId="0" applyAlignment="1">
      <alignment horizontal="center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8" fillId="0" borderId="0" xfId="0" applyFont="1" applyProtection="1">
      <protection locked="0"/>
    </xf>
    <xf numFmtId="0" fontId="0" fillId="0" borderId="4" xfId="0" applyBorder="1" applyAlignment="1" applyProtection="1">
      <alignment vertical="center"/>
      <protection locked="0"/>
    </xf>
    <xf numFmtId="4" fontId="22" fillId="3" borderId="23" xfId="0" applyNumberFormat="1" applyFont="1" applyFill="1" applyBorder="1" applyAlignment="1" applyProtection="1">
      <alignment vertical="center"/>
      <protection locked="0"/>
    </xf>
    <xf numFmtId="0" fontId="23" fillId="3" borderId="15" xfId="0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4" fontId="37" fillId="3" borderId="23" xfId="0" applyNumberFormat="1" applyFont="1" applyFill="1" applyBorder="1" applyAlignment="1" applyProtection="1">
      <alignment vertical="center"/>
      <protection locked="0"/>
    </xf>
    <xf numFmtId="0" fontId="37" fillId="3" borderId="15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167" fontId="22" fillId="3" borderId="23" xfId="0" applyNumberFormat="1" applyFont="1" applyFill="1" applyBorder="1" applyAlignment="1" applyProtection="1">
      <alignment vertical="center"/>
      <protection locked="0"/>
    </xf>
    <xf numFmtId="0" fontId="23" fillId="3" borderId="20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>
      <alignment horizontal="left" vertical="center"/>
    </xf>
    <xf numFmtId="0" fontId="49" fillId="0" borderId="1" xfId="0" applyFont="1" applyBorder="1" applyAlignment="1">
      <alignment vertical="top"/>
    </xf>
    <xf numFmtId="0" fontId="49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center" vertical="center"/>
    </xf>
    <xf numFmtId="49" fontId="49" fillId="0" borderId="1" xfId="0" applyNumberFormat="1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  <xf numFmtId="0" fontId="40" fillId="0" borderId="1" xfId="0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1" fillId="0" borderId="29" xfId="0" applyFont="1" applyBorder="1" applyAlignment="1">
      <alignment horizontal="left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top"/>
    </xf>
    <xf numFmtId="0" fontId="13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17" fillId="0" borderId="0" xfId="0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21" fillId="0" borderId="15" xfId="0" applyFont="1" applyBorder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23" fillId="0" borderId="17" xfId="0" applyFont="1" applyBorder="1" applyAlignment="1" applyProtection="1">
      <alignment horizontal="center" vertical="center" wrapText="1"/>
      <protection locked="0"/>
    </xf>
    <xf numFmtId="0" fontId="23" fillId="0" borderId="18" xfId="0" applyFont="1" applyBorder="1" applyAlignment="1" applyProtection="1">
      <alignment horizontal="center" vertical="center" wrapText="1"/>
      <protection locked="0"/>
    </xf>
    <xf numFmtId="0" fontId="23" fillId="0" borderId="19" xfId="0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4" fontId="20" fillId="0" borderId="15" xfId="0" applyNumberFormat="1" applyFont="1" applyBorder="1" applyAlignment="1" applyProtection="1">
      <alignment vertical="center"/>
      <protection locked="0"/>
    </xf>
    <xf numFmtId="4" fontId="20" fillId="0" borderId="0" xfId="0" applyNumberFormat="1" applyFont="1" applyAlignment="1" applyProtection="1">
      <alignment vertical="center"/>
      <protection locked="0"/>
    </xf>
    <xf numFmtId="166" fontId="20" fillId="0" borderId="0" xfId="0" applyNumberFormat="1" applyFont="1" applyAlignment="1" applyProtection="1">
      <alignment vertical="center"/>
      <protection locked="0"/>
    </xf>
    <xf numFmtId="4" fontId="20" fillId="0" borderId="16" xfId="0" applyNumberFormat="1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26" fillId="0" borderId="0" xfId="1" applyFont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4" fontId="29" fillId="0" borderId="15" xfId="0" applyNumberFormat="1" applyFont="1" applyBorder="1" applyAlignment="1" applyProtection="1">
      <alignment vertical="center"/>
      <protection locked="0"/>
    </xf>
    <xf numFmtId="4" fontId="29" fillId="0" borderId="0" xfId="0" applyNumberFormat="1" applyFont="1" applyAlignment="1" applyProtection="1">
      <alignment vertical="center"/>
      <protection locked="0"/>
    </xf>
    <xf numFmtId="166" fontId="29" fillId="0" borderId="0" xfId="0" applyNumberFormat="1" applyFont="1" applyAlignment="1" applyProtection="1">
      <alignment vertical="center"/>
      <protection locked="0"/>
    </xf>
    <xf numFmtId="4" fontId="29" fillId="0" borderId="16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4" fontId="29" fillId="0" borderId="20" xfId="0" applyNumberFormat="1" applyFont="1" applyBorder="1" applyAlignment="1" applyProtection="1">
      <alignment vertical="center"/>
      <protection locked="0"/>
    </xf>
    <xf numFmtId="4" fontId="29" fillId="0" borderId="21" xfId="0" applyNumberFormat="1" applyFont="1" applyBorder="1" applyAlignment="1" applyProtection="1">
      <alignment vertical="center"/>
      <protection locked="0"/>
    </xf>
    <xf numFmtId="166" fontId="29" fillId="0" borderId="21" xfId="0" applyNumberFormat="1" applyFont="1" applyBorder="1" applyAlignment="1" applyProtection="1">
      <alignment vertical="center"/>
      <protection locked="0"/>
    </xf>
    <xf numFmtId="4" fontId="29" fillId="0" borderId="22" xfId="0" applyNumberFormat="1" applyFont="1" applyBorder="1" applyAlignment="1" applyProtection="1">
      <alignment vertical="center"/>
      <protection locked="0"/>
    </xf>
    <xf numFmtId="0" fontId="0" fillId="0" borderId="0" xfId="0" applyProtection="1"/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4" fontId="19" fillId="0" borderId="0" xfId="0" applyNumberFormat="1" applyFont="1" applyAlignment="1" applyProtection="1">
      <alignment vertical="center"/>
    </xf>
    <xf numFmtId="0" fontId="0" fillId="4" borderId="0" xfId="0" applyFill="1" applyAlignment="1" applyProtection="1">
      <alignment vertical="center"/>
    </xf>
    <xf numFmtId="0" fontId="4" fillId="4" borderId="7" xfId="0" applyFont="1" applyFill="1" applyBorder="1" applyAlignment="1" applyProtection="1">
      <alignment horizontal="left" vertical="center"/>
    </xf>
    <xf numFmtId="0" fontId="0" fillId="4" borderId="8" xfId="0" applyFill="1" applyBorder="1" applyAlignment="1" applyProtection="1">
      <alignment vertical="center"/>
    </xf>
    <xf numFmtId="0" fontId="4" fillId="4" borderId="8" xfId="0" applyFont="1" applyFill="1" applyBorder="1" applyAlignment="1" applyProtection="1">
      <alignment horizontal="center" vertical="center"/>
    </xf>
    <xf numFmtId="0" fontId="4" fillId="4" borderId="8" xfId="0" applyFont="1" applyFill="1" applyBorder="1" applyAlignment="1" applyProtection="1">
      <alignment horizontal="left" vertical="center"/>
    </xf>
    <xf numFmtId="0" fontId="0" fillId="4" borderId="8" xfId="0" applyFill="1" applyBorder="1" applyAlignment="1" applyProtection="1">
      <alignment vertical="center"/>
    </xf>
    <xf numFmtId="4" fontId="4" fillId="4" borderId="8" xfId="0" applyNumberFormat="1" applyFont="1" applyFill="1" applyBorder="1" applyAlignment="1" applyProtection="1">
      <alignment vertical="center"/>
    </xf>
    <xf numFmtId="0" fontId="0" fillId="4" borderId="9" xfId="0" applyFill="1" applyBorder="1" applyAlignment="1" applyProtection="1">
      <alignment vertical="center"/>
    </xf>
    <xf numFmtId="0" fontId="0" fillId="0" borderId="11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2" fillId="5" borderId="7" xfId="0" applyFont="1" applyFill="1" applyBorder="1" applyAlignment="1" applyProtection="1">
      <alignment horizontal="center" vertical="center"/>
    </xf>
    <xf numFmtId="0" fontId="22" fillId="5" borderId="8" xfId="0" applyFont="1" applyFill="1" applyBorder="1" applyAlignment="1" applyProtection="1">
      <alignment horizontal="left" vertical="center"/>
    </xf>
    <xf numFmtId="0" fontId="0" fillId="5" borderId="8" xfId="0" applyFill="1" applyBorder="1" applyAlignment="1" applyProtection="1">
      <alignment vertical="center"/>
    </xf>
    <xf numFmtId="0" fontId="22" fillId="5" borderId="8" xfId="0" applyFont="1" applyFill="1" applyBorder="1" applyAlignment="1" applyProtection="1">
      <alignment horizontal="center" vertical="center"/>
    </xf>
    <xf numFmtId="0" fontId="22" fillId="5" borderId="8" xfId="0" applyFont="1" applyFill="1" applyBorder="1" applyAlignment="1" applyProtection="1">
      <alignment horizontal="right" vertical="center"/>
    </xf>
    <xf numFmtId="0" fontId="22" fillId="5" borderId="9" xfId="0" applyFont="1" applyFill="1" applyBorder="1" applyAlignment="1" applyProtection="1">
      <alignment horizontal="center"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30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4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166" fontId="32" fillId="0" borderId="13" xfId="0" applyNumberFormat="1" applyFont="1" applyBorder="1" applyProtection="1">
      <protection locked="0"/>
    </xf>
    <xf numFmtId="166" fontId="32" fillId="0" borderId="14" xfId="0" applyNumberFormat="1" applyFont="1" applyBorder="1" applyProtection="1">
      <protection locked="0"/>
    </xf>
    <xf numFmtId="4" fontId="33" fillId="0" borderId="0" xfId="0" applyNumberFormat="1" applyFont="1" applyAlignment="1" applyProtection="1">
      <alignment vertical="center"/>
      <protection locked="0"/>
    </xf>
    <xf numFmtId="0" fontId="8" fillId="0" borderId="4" xfId="0" applyFont="1" applyBorder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15" xfId="0" applyFont="1" applyBorder="1" applyProtection="1">
      <protection locked="0"/>
    </xf>
    <xf numFmtId="166" fontId="8" fillId="0" borderId="0" xfId="0" applyNumberFormat="1" applyFont="1" applyProtection="1">
      <protection locked="0"/>
    </xf>
    <xf numFmtId="166" fontId="8" fillId="0" borderId="16" xfId="0" applyNumberFormat="1" applyFont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4" fontId="8" fillId="0" borderId="0" xfId="0" applyNumberFormat="1" applyFont="1" applyAlignment="1" applyProtection="1">
      <alignment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166" fontId="23" fillId="0" borderId="0" xfId="0" applyNumberFormat="1" applyFont="1" applyAlignment="1" applyProtection="1">
      <alignment vertical="center"/>
      <protection locked="0"/>
    </xf>
    <xf numFmtId="166" fontId="23" fillId="0" borderId="16" xfId="0" applyNumberFormat="1" applyFont="1" applyBorder="1" applyAlignment="1" applyProtection="1">
      <alignment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15" xfId="0" applyFont="1" applyBorder="1" applyAlignment="1" applyProtection="1">
      <alignment vertical="center"/>
      <protection locked="0"/>
    </xf>
    <xf numFmtId="0" fontId="9" fillId="0" borderId="16" xfId="0" applyFont="1" applyBorder="1" applyAlignment="1" applyProtection="1">
      <alignment vertical="center"/>
      <protection locked="0"/>
    </xf>
    <xf numFmtId="0" fontId="10" fillId="0" borderId="4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15" xfId="0" applyFont="1" applyBorder="1" applyAlignment="1" applyProtection="1">
      <alignment vertical="center"/>
      <protection locked="0"/>
    </xf>
    <xf numFmtId="0" fontId="10" fillId="0" borderId="16" xfId="0" applyFont="1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10" fillId="0" borderId="20" xfId="0" applyFont="1" applyBorder="1" applyAlignment="1" applyProtection="1">
      <alignment vertical="center"/>
      <protection locked="0"/>
    </xf>
    <xf numFmtId="0" fontId="10" fillId="0" borderId="21" xfId="0" applyFont="1" applyBorder="1" applyAlignment="1" applyProtection="1">
      <alignment vertical="center"/>
      <protection locked="0"/>
    </xf>
    <xf numFmtId="0" fontId="10" fillId="0" borderId="22" xfId="0" applyFont="1" applyBorder="1" applyAlignment="1" applyProtection="1">
      <alignment vertical="center"/>
      <protection locked="0"/>
    </xf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3" borderId="23" xfId="0" applyNumberFormat="1" applyFont="1" applyFill="1" applyBorder="1" applyAlignment="1" applyProtection="1">
      <alignment vertical="center"/>
    </xf>
    <xf numFmtId="4" fontId="22" fillId="0" borderId="23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8" fillId="0" borderId="0" xfId="0" applyFont="1" applyProtection="1"/>
    <xf numFmtId="0" fontId="8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Protection="1"/>
    <xf numFmtId="0" fontId="0" fillId="0" borderId="0" xfId="0" applyAlignment="1" applyProtection="1">
      <alignment vertical="center" wrapText="1"/>
    </xf>
    <xf numFmtId="0" fontId="0" fillId="0" borderId="13" xfId="0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4" fontId="24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21" fillId="0" borderId="0" xfId="0" applyFont="1" applyAlignment="1" applyProtection="1">
      <alignment horizontal="left" vertical="center"/>
    </xf>
    <xf numFmtId="4" fontId="1" fillId="0" borderId="0" xfId="0" applyNumberFormat="1" applyFont="1" applyAlignment="1" applyProtection="1">
      <alignment vertical="center"/>
    </xf>
    <xf numFmtId="164" fontId="1" fillId="0" borderId="0" xfId="0" applyNumberFormat="1" applyFont="1" applyAlignment="1" applyProtection="1">
      <alignment horizontal="right" vertical="center"/>
    </xf>
    <xf numFmtId="0" fontId="0" fillId="5" borderId="0" xfId="0" applyFill="1" applyAlignment="1" applyProtection="1">
      <alignment vertical="center"/>
    </xf>
    <xf numFmtId="0" fontId="4" fillId="5" borderId="7" xfId="0" applyFont="1" applyFill="1" applyBorder="1" applyAlignment="1" applyProtection="1">
      <alignment horizontal="left" vertical="center"/>
    </xf>
    <xf numFmtId="0" fontId="4" fillId="5" borderId="8" xfId="0" applyFont="1" applyFill="1" applyBorder="1" applyAlignment="1" applyProtection="1">
      <alignment horizontal="right" vertical="center"/>
    </xf>
    <xf numFmtId="0" fontId="4" fillId="5" borderId="8" xfId="0" applyFont="1" applyFill="1" applyBorder="1" applyAlignment="1" applyProtection="1">
      <alignment horizontal="center" vertical="center"/>
    </xf>
    <xf numFmtId="4" fontId="4" fillId="5" borderId="8" xfId="0" applyNumberFormat="1" applyFont="1" applyFill="1" applyBorder="1" applyAlignment="1" applyProtection="1">
      <alignment vertical="center"/>
    </xf>
    <xf numFmtId="0" fontId="0" fillId="5" borderId="9" xfId="0" applyFill="1" applyBorder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22" fillId="5" borderId="0" xfId="0" applyFont="1" applyFill="1" applyAlignment="1" applyProtection="1">
      <alignment horizontal="left" vertical="center"/>
    </xf>
    <xf numFmtId="0" fontId="22" fillId="5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22" fillId="5" borderId="17" xfId="0" applyFont="1" applyFill="1" applyBorder="1" applyAlignment="1" applyProtection="1">
      <alignment horizontal="center" vertical="center" wrapText="1"/>
    </xf>
    <xf numFmtId="0" fontId="22" fillId="5" borderId="18" xfId="0" applyFont="1" applyFill="1" applyBorder="1" applyAlignment="1" applyProtection="1">
      <alignment horizontal="center" vertical="center" wrapText="1"/>
    </xf>
    <xf numFmtId="0" fontId="22" fillId="5" borderId="19" xfId="0" applyFont="1" applyFill="1" applyBorder="1" applyAlignment="1" applyProtection="1">
      <alignment horizontal="center" vertical="center" wrapText="1"/>
    </xf>
    <xf numFmtId="4" fontId="24" fillId="0" borderId="0" xfId="0" applyNumberFormat="1" applyFont="1" applyProtection="1"/>
    <xf numFmtId="0" fontId="6" fillId="0" borderId="0" xfId="0" applyFont="1" applyAlignment="1" applyProtection="1">
      <alignment horizontal="left"/>
    </xf>
    <xf numFmtId="4" fontId="6" fillId="0" borderId="0" xfId="0" applyNumberFormat="1" applyFont="1" applyProtection="1"/>
    <xf numFmtId="0" fontId="0" fillId="0" borderId="3" xfId="0" applyBorder="1" applyProtection="1"/>
    <xf numFmtId="0" fontId="11" fillId="0" borderId="4" xfId="0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15" xfId="0" applyFont="1" applyBorder="1" applyAlignment="1" applyProtection="1">
      <alignment vertical="center"/>
      <protection locked="0"/>
    </xf>
    <xf numFmtId="0" fontId="11" fillId="0" borderId="16" xfId="0" applyFont="1" applyBorder="1" applyAlignment="1" applyProtection="1">
      <alignment vertical="center"/>
      <protection locked="0"/>
    </xf>
    <xf numFmtId="0" fontId="38" fillId="0" borderId="4" xfId="0" applyFont="1" applyBorder="1" applyAlignment="1" applyProtection="1">
      <alignment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15" xfId="0" applyFont="1" applyBorder="1" applyAlignment="1" applyProtection="1">
      <alignment vertical="center"/>
      <protection locked="0"/>
    </xf>
    <xf numFmtId="0" fontId="12" fillId="0" borderId="16" xfId="0" applyFont="1" applyBorder="1" applyAlignment="1" applyProtection="1">
      <alignment vertical="center"/>
      <protection locked="0"/>
    </xf>
    <xf numFmtId="0" fontId="23" fillId="0" borderId="21" xfId="0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166" fontId="23" fillId="0" borderId="21" xfId="0" applyNumberFormat="1" applyFont="1" applyBorder="1" applyAlignment="1" applyProtection="1">
      <alignment vertical="center"/>
      <protection locked="0"/>
    </xf>
    <xf numFmtId="166" fontId="23" fillId="0" borderId="22" xfId="0" applyNumberFormat="1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4" fontId="37" fillId="0" borderId="23" xfId="0" applyNumberFormat="1" applyFont="1" applyBorder="1" applyAlignment="1" applyProtection="1">
      <alignment vertical="center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4" fontId="52" fillId="3" borderId="23" xfId="0" applyNumberFormat="1" applyFont="1" applyFill="1" applyBorder="1" applyAlignment="1" applyProtection="1">
      <alignment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dminky.urs.cz/item/CS_URS_2025_01/762595001" TargetMode="External"/><Relationship Id="rId21" Type="http://schemas.openxmlformats.org/officeDocument/2006/relationships/hyperlink" Target="https://podminky.urs.cz/item/CS_URS_2025_01/622142001" TargetMode="External"/><Relationship Id="rId42" Type="http://schemas.openxmlformats.org/officeDocument/2006/relationships/hyperlink" Target="https://podminky.urs.cz/item/CS_URS_2025_01/965043341" TargetMode="External"/><Relationship Id="rId63" Type="http://schemas.openxmlformats.org/officeDocument/2006/relationships/hyperlink" Target="https://podminky.urs.cz/item/CS_URS_2025_01/978059541" TargetMode="External"/><Relationship Id="rId84" Type="http://schemas.openxmlformats.org/officeDocument/2006/relationships/hyperlink" Target="https://podminky.urs.cz/item/CS_URS_2025_01/997013311" TargetMode="External"/><Relationship Id="rId138" Type="http://schemas.openxmlformats.org/officeDocument/2006/relationships/drawing" Target="../drawings/drawing2.xml"/><Relationship Id="rId16" Type="http://schemas.openxmlformats.org/officeDocument/2006/relationships/hyperlink" Target="https://podminky.urs.cz/item/CS_URS_2025_01/619996125" TargetMode="External"/><Relationship Id="rId107" Type="http://schemas.openxmlformats.org/officeDocument/2006/relationships/hyperlink" Target="https://podminky.urs.cz/item/CS_URS_2025_01/721211421" TargetMode="External"/><Relationship Id="rId11" Type="http://schemas.openxmlformats.org/officeDocument/2006/relationships/hyperlink" Target="https://podminky.urs.cz/item/CS_URS_2025_01/564710011" TargetMode="External"/><Relationship Id="rId32" Type="http://schemas.openxmlformats.org/officeDocument/2006/relationships/hyperlink" Target="https://podminky.urs.cz/item/CS_URS_2025_01/944511211" TargetMode="External"/><Relationship Id="rId37" Type="http://schemas.openxmlformats.org/officeDocument/2006/relationships/hyperlink" Target="https://podminky.urs.cz/item/CS_URS_2025_01/962031133" TargetMode="External"/><Relationship Id="rId53" Type="http://schemas.openxmlformats.org/officeDocument/2006/relationships/hyperlink" Target="https://podminky.urs.cz/item/CS_URS_2025_01/975111311" TargetMode="External"/><Relationship Id="rId58" Type="http://schemas.openxmlformats.org/officeDocument/2006/relationships/hyperlink" Target="https://podminky.urs.cz/item/CS_URS_2025_01/977271110" TargetMode="External"/><Relationship Id="rId74" Type="http://schemas.openxmlformats.org/officeDocument/2006/relationships/hyperlink" Target="https://podminky.urs.cz/item/CS_URS_2025_01/993121119" TargetMode="External"/><Relationship Id="rId79" Type="http://schemas.openxmlformats.org/officeDocument/2006/relationships/hyperlink" Target="https://podminky.urs.cz/item/CS_URS_2025_01/997006519" TargetMode="External"/><Relationship Id="rId102" Type="http://schemas.openxmlformats.org/officeDocument/2006/relationships/hyperlink" Target="https://podminky.urs.cz/item/CS_URS_2025_01/713140851" TargetMode="External"/><Relationship Id="rId123" Type="http://schemas.openxmlformats.org/officeDocument/2006/relationships/hyperlink" Target="https://podminky.urs.cz/item/CS_URS_2025_01/764002825" TargetMode="External"/><Relationship Id="rId128" Type="http://schemas.openxmlformats.org/officeDocument/2006/relationships/hyperlink" Target="https://podminky.urs.cz/item/CS_URS_2025_01/998764102" TargetMode="External"/><Relationship Id="rId5" Type="http://schemas.openxmlformats.org/officeDocument/2006/relationships/hyperlink" Target="https://podminky.urs.cz/item/CS_URS_2025_01/113311171" TargetMode="External"/><Relationship Id="rId90" Type="http://schemas.openxmlformats.org/officeDocument/2006/relationships/hyperlink" Target="https://podminky.urs.cz/item/CS_URS_2025_01/998011002" TargetMode="External"/><Relationship Id="rId95" Type="http://schemas.openxmlformats.org/officeDocument/2006/relationships/hyperlink" Target="https://podminky.urs.cz/item/CS_URS_2025_01/712311101" TargetMode="External"/><Relationship Id="rId22" Type="http://schemas.openxmlformats.org/officeDocument/2006/relationships/hyperlink" Target="https://podminky.urs.cz/item/CS_URS_2025_01/622143003" TargetMode="External"/><Relationship Id="rId27" Type="http://schemas.openxmlformats.org/officeDocument/2006/relationships/hyperlink" Target="https://podminky.urs.cz/item/CS_URS_2025_01/941211811" TargetMode="External"/><Relationship Id="rId43" Type="http://schemas.openxmlformats.org/officeDocument/2006/relationships/hyperlink" Target="https://podminky.urs.cz/item/CS_URS_2025_01/965049111" TargetMode="External"/><Relationship Id="rId48" Type="http://schemas.openxmlformats.org/officeDocument/2006/relationships/hyperlink" Target="https://podminky.urs.cz/item/CS_URS_2025_01/966072811" TargetMode="External"/><Relationship Id="rId64" Type="http://schemas.openxmlformats.org/officeDocument/2006/relationships/hyperlink" Target="https://podminky.urs.cz/item/CS_URS_2025_01/981511111" TargetMode="External"/><Relationship Id="rId69" Type="http://schemas.openxmlformats.org/officeDocument/2006/relationships/hyperlink" Target="https://podminky.urs.cz/item/CS_URS_2025_01/985321112" TargetMode="External"/><Relationship Id="rId113" Type="http://schemas.openxmlformats.org/officeDocument/2006/relationships/hyperlink" Target="https://podminky.urs.cz/item/CS_URS_2025_01/725860811" TargetMode="External"/><Relationship Id="rId118" Type="http://schemas.openxmlformats.org/officeDocument/2006/relationships/hyperlink" Target="https://podminky.urs.cz/item/CS_URS_2025_01/998762101" TargetMode="External"/><Relationship Id="rId134" Type="http://schemas.openxmlformats.org/officeDocument/2006/relationships/hyperlink" Target="https://podminky.urs.cz/item/CS_URS_2025_01/998767202" TargetMode="External"/><Relationship Id="rId80" Type="http://schemas.openxmlformats.org/officeDocument/2006/relationships/hyperlink" Target="https://podminky.urs.cz/item/CS_URS_2025_01/997006551" TargetMode="External"/><Relationship Id="rId85" Type="http://schemas.openxmlformats.org/officeDocument/2006/relationships/hyperlink" Target="https://podminky.urs.cz/item/CS_URS_2025_01/997013321" TargetMode="External"/><Relationship Id="rId12" Type="http://schemas.openxmlformats.org/officeDocument/2006/relationships/hyperlink" Target="https://podminky.urs.cz/item/CS_URS_2025_01/596211110" TargetMode="External"/><Relationship Id="rId17" Type="http://schemas.openxmlformats.org/officeDocument/2006/relationships/hyperlink" Target="https://podminky.urs.cz/item/CS_URS_2025_01/619996145" TargetMode="External"/><Relationship Id="rId33" Type="http://schemas.openxmlformats.org/officeDocument/2006/relationships/hyperlink" Target="https://podminky.urs.cz/item/CS_URS_2025_01/944511811" TargetMode="External"/><Relationship Id="rId38" Type="http://schemas.openxmlformats.org/officeDocument/2006/relationships/hyperlink" Target="https://podminky.urs.cz/item/CS_URS_2025_01/962032230" TargetMode="External"/><Relationship Id="rId59" Type="http://schemas.openxmlformats.org/officeDocument/2006/relationships/hyperlink" Target="https://podminky.urs.cz/item/CS_URS_2025_01/977271111" TargetMode="External"/><Relationship Id="rId103" Type="http://schemas.openxmlformats.org/officeDocument/2006/relationships/hyperlink" Target="https://podminky.urs.cz/item/CS_URS_2025_01/713140861" TargetMode="External"/><Relationship Id="rId108" Type="http://schemas.openxmlformats.org/officeDocument/2006/relationships/hyperlink" Target="https://podminky.urs.cz/item/CS_URS_2025_01/998721101" TargetMode="External"/><Relationship Id="rId124" Type="http://schemas.openxmlformats.org/officeDocument/2006/relationships/hyperlink" Target="https://podminky.urs.cz/item/CS_URS_2025_01/764002841" TargetMode="External"/><Relationship Id="rId129" Type="http://schemas.openxmlformats.org/officeDocument/2006/relationships/hyperlink" Target="https://podminky.urs.cz/item/CS_URS_2025_01/766411811" TargetMode="External"/><Relationship Id="rId54" Type="http://schemas.openxmlformats.org/officeDocument/2006/relationships/hyperlink" Target="https://podminky.urs.cz/item/CS_URS_2025_01/975111312" TargetMode="External"/><Relationship Id="rId70" Type="http://schemas.openxmlformats.org/officeDocument/2006/relationships/hyperlink" Target="https://podminky.urs.cz/item/CS_URS_2025_01/985323111" TargetMode="External"/><Relationship Id="rId75" Type="http://schemas.openxmlformats.org/officeDocument/2006/relationships/hyperlink" Target="https://podminky.urs.cz/item/CS_URS_2025_01/993211111" TargetMode="External"/><Relationship Id="rId91" Type="http://schemas.openxmlformats.org/officeDocument/2006/relationships/hyperlink" Target="https://podminky.urs.cz/item/CS_URS_2025_01/711111001" TargetMode="External"/><Relationship Id="rId96" Type="http://schemas.openxmlformats.org/officeDocument/2006/relationships/hyperlink" Target="https://podminky.urs.cz/item/CS_URS_2025_01/712331111" TargetMode="External"/><Relationship Id="rId1" Type="http://schemas.openxmlformats.org/officeDocument/2006/relationships/hyperlink" Target="https://podminky.urs.cz/item/CS_URS_2025_01/113106123" TargetMode="External"/><Relationship Id="rId6" Type="http://schemas.openxmlformats.org/officeDocument/2006/relationships/hyperlink" Target="https://podminky.urs.cz/item/CS_URS_2025_01/213141112" TargetMode="External"/><Relationship Id="rId23" Type="http://schemas.openxmlformats.org/officeDocument/2006/relationships/hyperlink" Target="https://podminky.urs.cz/item/CS_URS_2025_01/632451034" TargetMode="External"/><Relationship Id="rId28" Type="http://schemas.openxmlformats.org/officeDocument/2006/relationships/hyperlink" Target="https://podminky.urs.cz/item/CS_URS_2025_01/943211111" TargetMode="External"/><Relationship Id="rId49" Type="http://schemas.openxmlformats.org/officeDocument/2006/relationships/hyperlink" Target="https://podminky.urs.cz/item/CS_URS_2025_01/968072455" TargetMode="External"/><Relationship Id="rId114" Type="http://schemas.openxmlformats.org/officeDocument/2006/relationships/hyperlink" Target="https://podminky.urs.cz/item/CS_URS_2025_01/742420821" TargetMode="External"/><Relationship Id="rId119" Type="http://schemas.openxmlformats.org/officeDocument/2006/relationships/hyperlink" Target="https://podminky.urs.cz/item/CS_URS_2025_01/763121811" TargetMode="External"/><Relationship Id="rId44" Type="http://schemas.openxmlformats.org/officeDocument/2006/relationships/hyperlink" Target="https://podminky.urs.cz/item/CS_URS_2025_01/965081213" TargetMode="External"/><Relationship Id="rId60" Type="http://schemas.openxmlformats.org/officeDocument/2006/relationships/hyperlink" Target="https://podminky.urs.cz/item/CS_URS_2025_01/977312111" TargetMode="External"/><Relationship Id="rId65" Type="http://schemas.openxmlformats.org/officeDocument/2006/relationships/hyperlink" Target="https://podminky.urs.cz/item/CS_URS_2025_01/981511114" TargetMode="External"/><Relationship Id="rId81" Type="http://schemas.openxmlformats.org/officeDocument/2006/relationships/hyperlink" Target="https://podminky.urs.cz/item/CS_URS_2025_01/997013112" TargetMode="External"/><Relationship Id="rId86" Type="http://schemas.openxmlformats.org/officeDocument/2006/relationships/hyperlink" Target="https://podminky.urs.cz/item/CS_URS_2025_01/997013631" TargetMode="External"/><Relationship Id="rId130" Type="http://schemas.openxmlformats.org/officeDocument/2006/relationships/hyperlink" Target="https://podminky.urs.cz/item/CS_URS_2025_01/766411822" TargetMode="External"/><Relationship Id="rId135" Type="http://schemas.openxmlformats.org/officeDocument/2006/relationships/hyperlink" Target="https://podminky.urs.cz/item/CS_URS_2025_01/783823131" TargetMode="External"/><Relationship Id="rId13" Type="http://schemas.openxmlformats.org/officeDocument/2006/relationships/hyperlink" Target="https://podminky.urs.cz/item/CS_URS_2025_01/612131121" TargetMode="External"/><Relationship Id="rId18" Type="http://schemas.openxmlformats.org/officeDocument/2006/relationships/hyperlink" Target="https://podminky.urs.cz/item/CS_URS_2025_01/619996135" TargetMode="External"/><Relationship Id="rId39" Type="http://schemas.openxmlformats.org/officeDocument/2006/relationships/hyperlink" Target="https://podminky.urs.cz/item/CS_URS_2025_01/962032631" TargetMode="External"/><Relationship Id="rId109" Type="http://schemas.openxmlformats.org/officeDocument/2006/relationships/hyperlink" Target="https://podminky.urs.cz/item/CS_URS_2025_01/725110811" TargetMode="External"/><Relationship Id="rId34" Type="http://schemas.openxmlformats.org/officeDocument/2006/relationships/hyperlink" Target="https://podminky.urs.cz/item/CS_URS_2025_01/945421110" TargetMode="External"/><Relationship Id="rId50" Type="http://schemas.openxmlformats.org/officeDocument/2006/relationships/hyperlink" Target="https://podminky.urs.cz/item/CS_URS_2025_01/968072456" TargetMode="External"/><Relationship Id="rId55" Type="http://schemas.openxmlformats.org/officeDocument/2006/relationships/hyperlink" Target="https://podminky.urs.cz/item/CS_URS_2025_01/975111313" TargetMode="External"/><Relationship Id="rId76" Type="http://schemas.openxmlformats.org/officeDocument/2006/relationships/hyperlink" Target="https://podminky.urs.cz/item/CS_URS_2025_01/993211119" TargetMode="External"/><Relationship Id="rId97" Type="http://schemas.openxmlformats.org/officeDocument/2006/relationships/hyperlink" Target="https://podminky.urs.cz/item/CS_URS_2025_01/712340833" TargetMode="External"/><Relationship Id="rId104" Type="http://schemas.openxmlformats.org/officeDocument/2006/relationships/hyperlink" Target="https://podminky.urs.cz/item/CS_URS_2025_01/713141311" TargetMode="External"/><Relationship Id="rId120" Type="http://schemas.openxmlformats.org/officeDocument/2006/relationships/hyperlink" Target="https://podminky.urs.cz/item/CS_URS_2025_01/763131821" TargetMode="External"/><Relationship Id="rId125" Type="http://schemas.openxmlformats.org/officeDocument/2006/relationships/hyperlink" Target="https://podminky.urs.cz/item/CS_URS_2025_01/764002851" TargetMode="External"/><Relationship Id="rId7" Type="http://schemas.openxmlformats.org/officeDocument/2006/relationships/hyperlink" Target="https://podminky.urs.cz/item/CS_URS_2025_01/291211111" TargetMode="External"/><Relationship Id="rId71" Type="http://schemas.openxmlformats.org/officeDocument/2006/relationships/hyperlink" Target="https://podminky.urs.cz/item/CS_URS_2025_01/993111111" TargetMode="External"/><Relationship Id="rId92" Type="http://schemas.openxmlformats.org/officeDocument/2006/relationships/hyperlink" Target="https://podminky.urs.cz/item/CS_URS_2025_01/711141559" TargetMode="External"/><Relationship Id="rId2" Type="http://schemas.openxmlformats.org/officeDocument/2006/relationships/hyperlink" Target="https://podminky.urs.cz/item/CS_URS_2025_01/113106132" TargetMode="External"/><Relationship Id="rId29" Type="http://schemas.openxmlformats.org/officeDocument/2006/relationships/hyperlink" Target="https://podminky.urs.cz/item/CS_URS_2025_01/943211211" TargetMode="External"/><Relationship Id="rId24" Type="http://schemas.openxmlformats.org/officeDocument/2006/relationships/hyperlink" Target="https://podminky.urs.cz/item/CS_URS_2025_01/941211111" TargetMode="External"/><Relationship Id="rId40" Type="http://schemas.openxmlformats.org/officeDocument/2006/relationships/hyperlink" Target="https://podminky.urs.cz/item/CS_URS_2025_01/962052211" TargetMode="External"/><Relationship Id="rId45" Type="http://schemas.openxmlformats.org/officeDocument/2006/relationships/hyperlink" Target="https://podminky.urs.cz/item/CS_URS_2025_01/965081611" TargetMode="External"/><Relationship Id="rId66" Type="http://schemas.openxmlformats.org/officeDocument/2006/relationships/hyperlink" Target="https://podminky.urs.cz/item/CS_URS_2025_01/985311111" TargetMode="External"/><Relationship Id="rId87" Type="http://schemas.openxmlformats.org/officeDocument/2006/relationships/hyperlink" Target="https://podminky.urs.cz/item/CS_URS_2025_01/997013645" TargetMode="External"/><Relationship Id="rId110" Type="http://schemas.openxmlformats.org/officeDocument/2006/relationships/hyperlink" Target="https://podminky.urs.cz/item/CS_URS_2025_01/725130811" TargetMode="External"/><Relationship Id="rId115" Type="http://schemas.openxmlformats.org/officeDocument/2006/relationships/hyperlink" Target="https://podminky.urs.cz/item/CS_URS_2025_01/762511276" TargetMode="External"/><Relationship Id="rId131" Type="http://schemas.openxmlformats.org/officeDocument/2006/relationships/hyperlink" Target="https://podminky.urs.cz/item/CS_URS_2025_01/767161813" TargetMode="External"/><Relationship Id="rId136" Type="http://schemas.openxmlformats.org/officeDocument/2006/relationships/hyperlink" Target="https://podminky.urs.cz/item/CS_URS_2025_01/783827421" TargetMode="External"/><Relationship Id="rId61" Type="http://schemas.openxmlformats.org/officeDocument/2006/relationships/hyperlink" Target="https://podminky.urs.cz/item/CS_URS_2025_01/977312113" TargetMode="External"/><Relationship Id="rId82" Type="http://schemas.openxmlformats.org/officeDocument/2006/relationships/hyperlink" Target="https://podminky.urs.cz/item/CS_URS_2025_01/997013212" TargetMode="External"/><Relationship Id="rId19" Type="http://schemas.openxmlformats.org/officeDocument/2006/relationships/hyperlink" Target="https://podminky.urs.cz/item/CS_URS_2025_01/619996147" TargetMode="External"/><Relationship Id="rId14" Type="http://schemas.openxmlformats.org/officeDocument/2006/relationships/hyperlink" Target="https://podminky.urs.cz/item/CS_URS_2025_01/612142001" TargetMode="External"/><Relationship Id="rId30" Type="http://schemas.openxmlformats.org/officeDocument/2006/relationships/hyperlink" Target="https://podminky.urs.cz/item/CS_URS_2025_01/943211811" TargetMode="External"/><Relationship Id="rId35" Type="http://schemas.openxmlformats.org/officeDocument/2006/relationships/hyperlink" Target="https://podminky.urs.cz/item/CS_URS_2025_01/961055111" TargetMode="External"/><Relationship Id="rId56" Type="http://schemas.openxmlformats.org/officeDocument/2006/relationships/hyperlink" Target="https://podminky.urs.cz/item/CS_URS_2025_01/977151225" TargetMode="External"/><Relationship Id="rId77" Type="http://schemas.openxmlformats.org/officeDocument/2006/relationships/hyperlink" Target="https://podminky.urs.cz/item/CS_URS_2025_01/997006511" TargetMode="External"/><Relationship Id="rId100" Type="http://schemas.openxmlformats.org/officeDocument/2006/relationships/hyperlink" Target="https://podminky.urs.cz/item/CS_URS_2025_01/713110851" TargetMode="External"/><Relationship Id="rId105" Type="http://schemas.openxmlformats.org/officeDocument/2006/relationships/hyperlink" Target="https://podminky.urs.cz/item/CS_URS_2025_01/998713102" TargetMode="External"/><Relationship Id="rId126" Type="http://schemas.openxmlformats.org/officeDocument/2006/relationships/hyperlink" Target="https://podminky.urs.cz/item/CS_URS_2025_01/764213652" TargetMode="External"/><Relationship Id="rId8" Type="http://schemas.openxmlformats.org/officeDocument/2006/relationships/hyperlink" Target="https://podminky.urs.cz/item/CS_URS_2025_01/311272141" TargetMode="External"/><Relationship Id="rId51" Type="http://schemas.openxmlformats.org/officeDocument/2006/relationships/hyperlink" Target="https://podminky.urs.cz/item/CS_URS_2025_01/968072641" TargetMode="External"/><Relationship Id="rId72" Type="http://schemas.openxmlformats.org/officeDocument/2006/relationships/hyperlink" Target="https://podminky.urs.cz/item/CS_URS_2025_01/993111119" TargetMode="External"/><Relationship Id="rId93" Type="http://schemas.openxmlformats.org/officeDocument/2006/relationships/hyperlink" Target="https://podminky.urs.cz/item/CS_URS_2025_01/711141811" TargetMode="External"/><Relationship Id="rId98" Type="http://schemas.openxmlformats.org/officeDocument/2006/relationships/hyperlink" Target="https://podminky.urs.cz/item/CS_URS_2025_01/712341559" TargetMode="External"/><Relationship Id="rId121" Type="http://schemas.openxmlformats.org/officeDocument/2006/relationships/hyperlink" Target="https://podminky.urs.cz/item/CS_URS_2025_01/763431801" TargetMode="External"/><Relationship Id="rId3" Type="http://schemas.openxmlformats.org/officeDocument/2006/relationships/hyperlink" Target="https://podminky.urs.cz/item/CS_URS_2025_01/113107236" TargetMode="External"/><Relationship Id="rId25" Type="http://schemas.openxmlformats.org/officeDocument/2006/relationships/hyperlink" Target="https://podminky.urs.cz/item/CS_URS_2025_01/941211211" TargetMode="External"/><Relationship Id="rId46" Type="http://schemas.openxmlformats.org/officeDocument/2006/relationships/hyperlink" Target="https://podminky.urs.cz/item/CS_URS_2025_01/965082941" TargetMode="External"/><Relationship Id="rId67" Type="http://schemas.openxmlformats.org/officeDocument/2006/relationships/hyperlink" Target="https://podminky.urs.cz/item/CS_URS_2025_01/985311311" TargetMode="External"/><Relationship Id="rId116" Type="http://schemas.openxmlformats.org/officeDocument/2006/relationships/hyperlink" Target="https://podminky.urs.cz/item/CS_URS_2025_01/762526110" TargetMode="External"/><Relationship Id="rId137" Type="http://schemas.openxmlformats.org/officeDocument/2006/relationships/hyperlink" Target="https://podminky.urs.cz/item/CS_URS_2025_01/210040011" TargetMode="External"/><Relationship Id="rId20" Type="http://schemas.openxmlformats.org/officeDocument/2006/relationships/hyperlink" Target="https://podminky.urs.cz/item/CS_URS_2025_01/622131121" TargetMode="External"/><Relationship Id="rId41" Type="http://schemas.openxmlformats.org/officeDocument/2006/relationships/hyperlink" Target="https://podminky.urs.cz/item/CS_URS_2025_01/962086110" TargetMode="External"/><Relationship Id="rId62" Type="http://schemas.openxmlformats.org/officeDocument/2006/relationships/hyperlink" Target="https://podminky.urs.cz/item/CS_URS_2025_01/977312114" TargetMode="External"/><Relationship Id="rId83" Type="http://schemas.openxmlformats.org/officeDocument/2006/relationships/hyperlink" Target="https://podminky.urs.cz/item/CS_URS_2025_01/997013219" TargetMode="External"/><Relationship Id="rId88" Type="http://schemas.openxmlformats.org/officeDocument/2006/relationships/hyperlink" Target="https://podminky.urs.cz/item/CS_URS_2025_01/997013862" TargetMode="External"/><Relationship Id="rId111" Type="http://schemas.openxmlformats.org/officeDocument/2006/relationships/hyperlink" Target="https://podminky.urs.cz/item/CS_URS_2025_01/725210821" TargetMode="External"/><Relationship Id="rId132" Type="http://schemas.openxmlformats.org/officeDocument/2006/relationships/hyperlink" Target="https://podminky.urs.cz/item/CS_URS_2025_01/767590840" TargetMode="External"/><Relationship Id="rId15" Type="http://schemas.openxmlformats.org/officeDocument/2006/relationships/hyperlink" Target="https://podminky.urs.cz/item/CS_URS_2025_01/612322421" TargetMode="External"/><Relationship Id="rId36" Type="http://schemas.openxmlformats.org/officeDocument/2006/relationships/hyperlink" Target="https://podminky.urs.cz/item/CS_URS_2025_01/962031132" TargetMode="External"/><Relationship Id="rId57" Type="http://schemas.openxmlformats.org/officeDocument/2006/relationships/hyperlink" Target="https://podminky.urs.cz/item/CS_URS_2025_01/977211112" TargetMode="External"/><Relationship Id="rId106" Type="http://schemas.openxmlformats.org/officeDocument/2006/relationships/hyperlink" Target="https://podminky.urs.cz/item/CS_URS_2025_01/721210823" TargetMode="External"/><Relationship Id="rId127" Type="http://schemas.openxmlformats.org/officeDocument/2006/relationships/hyperlink" Target="https://podminky.urs.cz/item/CS_URS_2025_01/764214405" TargetMode="External"/><Relationship Id="rId10" Type="http://schemas.openxmlformats.org/officeDocument/2006/relationships/hyperlink" Target="https://podminky.urs.cz/item/CS_URS_2025_01/348101220" TargetMode="External"/><Relationship Id="rId31" Type="http://schemas.openxmlformats.org/officeDocument/2006/relationships/hyperlink" Target="https://podminky.urs.cz/item/CS_URS_2025_01/944511111" TargetMode="External"/><Relationship Id="rId52" Type="http://schemas.openxmlformats.org/officeDocument/2006/relationships/hyperlink" Target="https://podminky.urs.cz/item/CS_URS_2025_01/974041112" TargetMode="External"/><Relationship Id="rId73" Type="http://schemas.openxmlformats.org/officeDocument/2006/relationships/hyperlink" Target="https://podminky.urs.cz/item/CS_URS_2025_01/993121111" TargetMode="External"/><Relationship Id="rId78" Type="http://schemas.openxmlformats.org/officeDocument/2006/relationships/hyperlink" Target="https://podminky.urs.cz/item/CS_URS_2025_01/997006512" TargetMode="External"/><Relationship Id="rId94" Type="http://schemas.openxmlformats.org/officeDocument/2006/relationships/hyperlink" Target="https://podminky.urs.cz/item/CS_URS_2025_01/998711102" TargetMode="External"/><Relationship Id="rId99" Type="http://schemas.openxmlformats.org/officeDocument/2006/relationships/hyperlink" Target="https://podminky.urs.cz/item/CS_URS_2025_01/998712102" TargetMode="External"/><Relationship Id="rId101" Type="http://schemas.openxmlformats.org/officeDocument/2006/relationships/hyperlink" Target="https://podminky.urs.cz/item/CS_URS_2025_01/713120811" TargetMode="External"/><Relationship Id="rId122" Type="http://schemas.openxmlformats.org/officeDocument/2006/relationships/hyperlink" Target="https://podminky.urs.cz/item/CS_URS_2025_01/764001821" TargetMode="External"/><Relationship Id="rId4" Type="http://schemas.openxmlformats.org/officeDocument/2006/relationships/hyperlink" Target="https://podminky.urs.cz/item/CS_URS_2025_01/113151111" TargetMode="External"/><Relationship Id="rId9" Type="http://schemas.openxmlformats.org/officeDocument/2006/relationships/hyperlink" Target="https://podminky.urs.cz/item/CS_URS_2025_01/342291131" TargetMode="External"/><Relationship Id="rId26" Type="http://schemas.openxmlformats.org/officeDocument/2006/relationships/hyperlink" Target="https://podminky.urs.cz/item/CS_URS_2025_01/941211312" TargetMode="External"/><Relationship Id="rId47" Type="http://schemas.openxmlformats.org/officeDocument/2006/relationships/hyperlink" Target="https://podminky.urs.cz/item/CS_URS_2025_01/966001411" TargetMode="External"/><Relationship Id="rId68" Type="http://schemas.openxmlformats.org/officeDocument/2006/relationships/hyperlink" Target="https://podminky.urs.cz/item/CS_URS_2025_01/985321111" TargetMode="External"/><Relationship Id="rId89" Type="http://schemas.openxmlformats.org/officeDocument/2006/relationships/hyperlink" Target="https://podminky.urs.cz/item/CS_URS_2025_01/997013863" TargetMode="External"/><Relationship Id="rId112" Type="http://schemas.openxmlformats.org/officeDocument/2006/relationships/hyperlink" Target="https://podminky.urs.cz/item/CS_URS_2025_01/725820802" TargetMode="External"/><Relationship Id="rId133" Type="http://schemas.openxmlformats.org/officeDocument/2006/relationships/hyperlink" Target="https://podminky.urs.cz/item/CS_URS_2025_01/76789190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045002000" TargetMode="External"/><Relationship Id="rId3" Type="http://schemas.openxmlformats.org/officeDocument/2006/relationships/hyperlink" Target="https://podminky.urs.cz/item/CS_URS_2025_01/013254000" TargetMode="External"/><Relationship Id="rId7" Type="http://schemas.openxmlformats.org/officeDocument/2006/relationships/hyperlink" Target="https://podminky.urs.cz/item/CS_URS_2025_01/039002000" TargetMode="External"/><Relationship Id="rId12" Type="http://schemas.openxmlformats.org/officeDocument/2006/relationships/drawing" Target="../drawings/drawing3.xml"/><Relationship Id="rId2" Type="http://schemas.openxmlformats.org/officeDocument/2006/relationships/hyperlink" Target="https://podminky.urs.cz/item/CS_URS_2025_01/013294000" TargetMode="External"/><Relationship Id="rId1" Type="http://schemas.openxmlformats.org/officeDocument/2006/relationships/hyperlink" Target="https://podminky.urs.cz/item/CS_URS_2025_01/012002000" TargetMode="External"/><Relationship Id="rId6" Type="http://schemas.openxmlformats.org/officeDocument/2006/relationships/hyperlink" Target="https://podminky.urs.cz/item/CS_URS_2025_01/034103000" TargetMode="External"/><Relationship Id="rId11" Type="http://schemas.openxmlformats.org/officeDocument/2006/relationships/hyperlink" Target="https://podminky.urs.cz/item/CS_URS_2025_01/072002000" TargetMode="External"/><Relationship Id="rId5" Type="http://schemas.openxmlformats.org/officeDocument/2006/relationships/hyperlink" Target="https://podminky.urs.cz/item/CS_URS_2025_01/030001000" TargetMode="External"/><Relationship Id="rId10" Type="http://schemas.openxmlformats.org/officeDocument/2006/relationships/hyperlink" Target="https://podminky.urs.cz/item/CS_URS_2025_01/071002000" TargetMode="External"/><Relationship Id="rId4" Type="http://schemas.openxmlformats.org/officeDocument/2006/relationships/hyperlink" Target="https://podminky.urs.cz/item/CS_URS_2025_01/020001000" TargetMode="External"/><Relationship Id="rId9" Type="http://schemas.openxmlformats.org/officeDocument/2006/relationships/hyperlink" Target="https://podminky.urs.cz/item/CS_URS_2025_01/065203000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8"/>
  <sheetViews>
    <sheetView showGridLines="0" workbookViewId="0">
      <selection activeCell="AB47" sqref="AB47"/>
    </sheetView>
  </sheetViews>
  <sheetFormatPr defaultRowHeight="15"/>
  <cols>
    <col min="1" max="1" width="8.33203125" style="113" customWidth="1"/>
    <col min="2" max="2" width="1.6640625" style="113" customWidth="1"/>
    <col min="3" max="3" width="4.1640625" style="113" customWidth="1"/>
    <col min="4" max="33" width="2.6640625" style="113" customWidth="1"/>
    <col min="34" max="34" width="3.33203125" style="113" customWidth="1"/>
    <col min="35" max="35" width="31.6640625" style="113" customWidth="1"/>
    <col min="36" max="37" width="2.5" style="113" customWidth="1"/>
    <col min="38" max="38" width="8.33203125" style="113" customWidth="1"/>
    <col min="39" max="39" width="3.33203125" style="113" customWidth="1"/>
    <col min="40" max="40" width="13.33203125" style="113" customWidth="1"/>
    <col min="41" max="41" width="7.5" style="113" customWidth="1"/>
    <col min="42" max="42" width="4.1640625" style="113" customWidth="1"/>
    <col min="43" max="43" width="15.6640625" style="113" customWidth="1"/>
    <col min="44" max="44" width="13.6640625" style="113" customWidth="1"/>
    <col min="45" max="47" width="25.83203125" style="113" hidden="1" customWidth="1"/>
    <col min="48" max="49" width="21.6640625" style="113" hidden="1" customWidth="1"/>
    <col min="50" max="51" width="25" style="113" hidden="1" customWidth="1"/>
    <col min="52" max="52" width="21.6640625" style="113" hidden="1" customWidth="1"/>
    <col min="53" max="53" width="19.1640625" style="113" hidden="1" customWidth="1"/>
    <col min="54" max="54" width="25" style="113" hidden="1" customWidth="1"/>
    <col min="55" max="55" width="21.6640625" style="113" hidden="1" customWidth="1"/>
    <col min="56" max="56" width="19.1640625" style="113" hidden="1" customWidth="1"/>
    <col min="57" max="57" width="66.5" style="113" customWidth="1"/>
    <col min="58" max="70" width="9.33203125" style="113"/>
    <col min="71" max="91" width="9.33203125" style="113" hidden="1"/>
    <col min="92" max="16384" width="9.33203125" style="113"/>
  </cols>
  <sheetData>
    <row r="1" spans="1:74" ht="11.25">
      <c r="A1" s="112" t="s">
        <v>0</v>
      </c>
      <c r="AZ1" s="112" t="s">
        <v>1</v>
      </c>
      <c r="BA1" s="112" t="s">
        <v>2</v>
      </c>
      <c r="BB1" s="112" t="s">
        <v>3</v>
      </c>
      <c r="BT1" s="112" t="s">
        <v>4</v>
      </c>
      <c r="BU1" s="112" t="s">
        <v>4</v>
      </c>
      <c r="BV1" s="112" t="s">
        <v>5</v>
      </c>
    </row>
    <row r="2" spans="1:74" ht="36.950000000000003" customHeight="1">
      <c r="AR2" s="114" t="s">
        <v>6</v>
      </c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S2" s="116" t="s">
        <v>7</v>
      </c>
      <c r="BT2" s="116" t="s">
        <v>8</v>
      </c>
    </row>
    <row r="3" spans="1:74" ht="6.95" customHeight="1">
      <c r="B3" s="117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9"/>
      <c r="BS3" s="116" t="s">
        <v>7</v>
      </c>
      <c r="BT3" s="116" t="s">
        <v>9</v>
      </c>
    </row>
    <row r="4" spans="1:74" ht="24.95" customHeight="1">
      <c r="B4" s="119"/>
      <c r="C4" s="167"/>
      <c r="D4" s="192" t="s">
        <v>10</v>
      </c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19"/>
      <c r="AS4" s="120" t="s">
        <v>11</v>
      </c>
      <c r="BE4" s="121" t="s">
        <v>12</v>
      </c>
      <c r="BS4" s="116" t="s">
        <v>13</v>
      </c>
    </row>
    <row r="5" spans="1:74" ht="12" customHeight="1">
      <c r="B5" s="119"/>
      <c r="C5" s="167"/>
      <c r="D5" s="219" t="s">
        <v>14</v>
      </c>
      <c r="E5" s="167"/>
      <c r="F5" s="167"/>
      <c r="G5" s="167"/>
      <c r="H5" s="167"/>
      <c r="I5" s="167"/>
      <c r="J5" s="167"/>
      <c r="K5" s="220" t="s">
        <v>15</v>
      </c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P5" s="167"/>
      <c r="AQ5" s="167"/>
      <c r="AR5" s="119"/>
      <c r="BE5" s="123" t="s">
        <v>16</v>
      </c>
      <c r="BS5" s="116" t="s">
        <v>7</v>
      </c>
    </row>
    <row r="6" spans="1:74" ht="36.950000000000003" customHeight="1">
      <c r="B6" s="119"/>
      <c r="C6" s="167"/>
      <c r="D6" s="222" t="s">
        <v>17</v>
      </c>
      <c r="E6" s="167"/>
      <c r="F6" s="167"/>
      <c r="G6" s="167"/>
      <c r="H6" s="167"/>
      <c r="I6" s="167"/>
      <c r="J6" s="167"/>
      <c r="K6" s="223" t="s">
        <v>18</v>
      </c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P6" s="167"/>
      <c r="AQ6" s="167"/>
      <c r="AR6" s="119"/>
      <c r="BE6" s="124"/>
      <c r="BS6" s="116" t="s">
        <v>7</v>
      </c>
    </row>
    <row r="7" spans="1:74" ht="12" customHeight="1">
      <c r="B7" s="119"/>
      <c r="C7" s="167"/>
      <c r="D7" s="168" t="s">
        <v>19</v>
      </c>
      <c r="E7" s="167"/>
      <c r="F7" s="167"/>
      <c r="G7" s="167"/>
      <c r="H7" s="167"/>
      <c r="I7" s="167"/>
      <c r="J7" s="167"/>
      <c r="K7" s="169" t="s">
        <v>20</v>
      </c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8" t="s">
        <v>21</v>
      </c>
      <c r="AL7" s="167"/>
      <c r="AM7" s="167"/>
      <c r="AN7" s="169" t="s">
        <v>22</v>
      </c>
      <c r="AO7" s="167"/>
      <c r="AP7" s="167"/>
      <c r="AQ7" s="167"/>
      <c r="AR7" s="119"/>
      <c r="BE7" s="124"/>
      <c r="BS7" s="116" t="s">
        <v>7</v>
      </c>
    </row>
    <row r="8" spans="1:74" ht="12" customHeight="1">
      <c r="B8" s="119"/>
      <c r="C8" s="167"/>
      <c r="D8" s="168" t="s">
        <v>23</v>
      </c>
      <c r="E8" s="167"/>
      <c r="F8" s="167"/>
      <c r="G8" s="167"/>
      <c r="H8" s="167"/>
      <c r="I8" s="167"/>
      <c r="J8" s="167"/>
      <c r="K8" s="169" t="s">
        <v>24</v>
      </c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8" t="s">
        <v>25</v>
      </c>
      <c r="AL8" s="167"/>
      <c r="AM8" s="167"/>
      <c r="AN8" s="2" t="s">
        <v>26</v>
      </c>
      <c r="AO8" s="167"/>
      <c r="AP8" s="167"/>
      <c r="AQ8" s="167"/>
      <c r="AR8" s="119"/>
      <c r="BE8" s="124"/>
      <c r="BS8" s="116" t="s">
        <v>7</v>
      </c>
    </row>
    <row r="9" spans="1:74" ht="14.45" customHeight="1">
      <c r="B9" s="119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  <c r="AM9" s="167"/>
      <c r="AN9" s="167"/>
      <c r="AO9" s="167"/>
      <c r="AP9" s="167"/>
      <c r="AQ9" s="167"/>
      <c r="AR9" s="119"/>
      <c r="BE9" s="124"/>
      <c r="BS9" s="116" t="s">
        <v>7</v>
      </c>
    </row>
    <row r="10" spans="1:74" ht="12" customHeight="1">
      <c r="B10" s="119"/>
      <c r="C10" s="167"/>
      <c r="D10" s="168" t="s">
        <v>27</v>
      </c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8" t="s">
        <v>28</v>
      </c>
      <c r="AL10" s="167"/>
      <c r="AM10" s="167"/>
      <c r="AN10" s="169" t="s">
        <v>29</v>
      </c>
      <c r="AO10" s="167"/>
      <c r="AP10" s="167"/>
      <c r="AQ10" s="167"/>
      <c r="AR10" s="119"/>
      <c r="BE10" s="124"/>
      <c r="BS10" s="116" t="s">
        <v>7</v>
      </c>
    </row>
    <row r="11" spans="1:74" ht="18.399999999999999" customHeight="1">
      <c r="B11" s="119"/>
      <c r="C11" s="167"/>
      <c r="D11" s="167"/>
      <c r="E11" s="169" t="s">
        <v>30</v>
      </c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8" t="s">
        <v>31</v>
      </c>
      <c r="AL11" s="167"/>
      <c r="AM11" s="167"/>
      <c r="AN11" s="169" t="s">
        <v>3</v>
      </c>
      <c r="AO11" s="167"/>
      <c r="AP11" s="167"/>
      <c r="AQ11" s="167"/>
      <c r="AR11" s="119"/>
      <c r="BE11" s="124"/>
      <c r="BS11" s="116" t="s">
        <v>7</v>
      </c>
    </row>
    <row r="12" spans="1:74" ht="6.95" customHeight="1">
      <c r="B12" s="119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167"/>
      <c r="AL12" s="167"/>
      <c r="AM12" s="167"/>
      <c r="AN12" s="167"/>
      <c r="AO12" s="167"/>
      <c r="AP12" s="167"/>
      <c r="AQ12" s="167"/>
      <c r="AR12" s="119"/>
      <c r="BE12" s="124"/>
      <c r="BS12" s="116" t="s">
        <v>7</v>
      </c>
    </row>
    <row r="13" spans="1:74" ht="12" customHeight="1">
      <c r="B13" s="119"/>
      <c r="C13" s="167"/>
      <c r="D13" s="168" t="s">
        <v>32</v>
      </c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8" t="s">
        <v>28</v>
      </c>
      <c r="AL13" s="167"/>
      <c r="AM13" s="167"/>
      <c r="AN13" s="3" t="s">
        <v>33</v>
      </c>
      <c r="AO13" s="167"/>
      <c r="AP13" s="167"/>
      <c r="AQ13" s="167"/>
      <c r="AR13" s="119"/>
      <c r="BE13" s="124"/>
      <c r="BS13" s="116" t="s">
        <v>7</v>
      </c>
    </row>
    <row r="14" spans="1:74" ht="12.75">
      <c r="B14" s="119"/>
      <c r="C14" s="167"/>
      <c r="D14" s="167"/>
      <c r="E14" s="102" t="s">
        <v>33</v>
      </c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68" t="s">
        <v>31</v>
      </c>
      <c r="AL14" s="167"/>
      <c r="AM14" s="167"/>
      <c r="AN14" s="3" t="s">
        <v>33</v>
      </c>
      <c r="AO14" s="167"/>
      <c r="AP14" s="167"/>
      <c r="AQ14" s="167"/>
      <c r="AR14" s="119"/>
      <c r="BE14" s="124"/>
      <c r="BS14" s="116" t="s">
        <v>7</v>
      </c>
    </row>
    <row r="15" spans="1:74" ht="6.95" customHeight="1">
      <c r="B15" s="119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167"/>
      <c r="AM15" s="167"/>
      <c r="AN15" s="167"/>
      <c r="AO15" s="167"/>
      <c r="AP15" s="167"/>
      <c r="AQ15" s="167"/>
      <c r="AR15" s="119"/>
      <c r="BE15" s="124"/>
      <c r="BS15" s="116" t="s">
        <v>4</v>
      </c>
    </row>
    <row r="16" spans="1:74" ht="12" customHeight="1">
      <c r="B16" s="119"/>
      <c r="C16" s="167"/>
      <c r="D16" s="168" t="s">
        <v>34</v>
      </c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8" t="s">
        <v>28</v>
      </c>
      <c r="AL16" s="167"/>
      <c r="AM16" s="167"/>
      <c r="AN16" s="169" t="s">
        <v>35</v>
      </c>
      <c r="AO16" s="167"/>
      <c r="AP16" s="167"/>
      <c r="AQ16" s="167"/>
      <c r="AR16" s="119"/>
      <c r="BE16" s="124"/>
      <c r="BS16" s="116" t="s">
        <v>4</v>
      </c>
    </row>
    <row r="17" spans="2:71" ht="18.399999999999999" customHeight="1">
      <c r="B17" s="119"/>
      <c r="C17" s="167"/>
      <c r="D17" s="167"/>
      <c r="E17" s="169" t="s">
        <v>36</v>
      </c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8" t="s">
        <v>31</v>
      </c>
      <c r="AL17" s="167"/>
      <c r="AM17" s="167"/>
      <c r="AN17" s="169" t="s">
        <v>3</v>
      </c>
      <c r="AO17" s="167"/>
      <c r="AP17" s="167"/>
      <c r="AQ17" s="167"/>
      <c r="AR17" s="119"/>
      <c r="BE17" s="124"/>
      <c r="BS17" s="116" t="s">
        <v>37</v>
      </c>
    </row>
    <row r="18" spans="2:71" ht="6.95" customHeight="1">
      <c r="B18" s="119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19"/>
      <c r="BE18" s="124"/>
      <c r="BS18" s="116" t="s">
        <v>7</v>
      </c>
    </row>
    <row r="19" spans="2:71" ht="12" customHeight="1">
      <c r="B19" s="119"/>
      <c r="C19" s="167"/>
      <c r="D19" s="168" t="s">
        <v>38</v>
      </c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8" t="s">
        <v>28</v>
      </c>
      <c r="AL19" s="167"/>
      <c r="AM19" s="167"/>
      <c r="AN19" s="169" t="s">
        <v>39</v>
      </c>
      <c r="AO19" s="167"/>
      <c r="AP19" s="167"/>
      <c r="AQ19" s="167"/>
      <c r="AR19" s="119"/>
      <c r="BE19" s="124"/>
      <c r="BS19" s="116" t="s">
        <v>7</v>
      </c>
    </row>
    <row r="20" spans="2:71" ht="18.399999999999999" customHeight="1">
      <c r="B20" s="119"/>
      <c r="C20" s="167"/>
      <c r="D20" s="167"/>
      <c r="E20" s="169" t="s">
        <v>40</v>
      </c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8" t="s">
        <v>31</v>
      </c>
      <c r="AL20" s="167"/>
      <c r="AM20" s="167"/>
      <c r="AN20" s="169" t="s">
        <v>3</v>
      </c>
      <c r="AO20" s="167"/>
      <c r="AP20" s="167"/>
      <c r="AQ20" s="167"/>
      <c r="AR20" s="119"/>
      <c r="BE20" s="124"/>
      <c r="BS20" s="116" t="s">
        <v>4</v>
      </c>
    </row>
    <row r="21" spans="2:71" ht="6.95" customHeight="1">
      <c r="B21" s="119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19"/>
      <c r="BE21" s="124"/>
    </row>
    <row r="22" spans="2:71" ht="12" customHeight="1">
      <c r="B22" s="119"/>
      <c r="C22" s="167"/>
      <c r="D22" s="168" t="s">
        <v>41</v>
      </c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19"/>
      <c r="BE22" s="124"/>
    </row>
    <row r="23" spans="2:71" ht="47.25" customHeight="1">
      <c r="B23" s="119"/>
      <c r="C23" s="167"/>
      <c r="D23" s="167"/>
      <c r="E23" s="170" t="s">
        <v>42</v>
      </c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O23" s="167"/>
      <c r="AP23" s="167"/>
      <c r="AQ23" s="167"/>
      <c r="AR23" s="119"/>
      <c r="BE23" s="124"/>
    </row>
    <row r="24" spans="2:71" ht="6.95" customHeight="1">
      <c r="B24" s="119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19"/>
      <c r="BE24" s="124"/>
    </row>
    <row r="25" spans="2:71" ht="6.95" customHeight="1">
      <c r="B25" s="119"/>
      <c r="C25" s="167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67"/>
      <c r="AQ25" s="167"/>
      <c r="AR25" s="119"/>
      <c r="BE25" s="124"/>
    </row>
    <row r="26" spans="2:71" s="8" customFormat="1" ht="25.9" customHeight="1">
      <c r="B26" s="5"/>
      <c r="C26" s="172"/>
      <c r="D26" s="173" t="s">
        <v>43</v>
      </c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5">
        <f>ROUND(AG54,2)</f>
        <v>100000</v>
      </c>
      <c r="AL26" s="176"/>
      <c r="AM26" s="176"/>
      <c r="AN26" s="176"/>
      <c r="AO26" s="176"/>
      <c r="AP26" s="172"/>
      <c r="AQ26" s="172"/>
      <c r="AR26" s="5"/>
      <c r="BE26" s="124"/>
    </row>
    <row r="27" spans="2:71" s="8" customFormat="1" ht="6.95" customHeight="1">
      <c r="B27" s="5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2"/>
      <c r="AM27" s="172"/>
      <c r="AN27" s="172"/>
      <c r="AO27" s="172"/>
      <c r="AP27" s="172"/>
      <c r="AQ27" s="172"/>
      <c r="AR27" s="5"/>
      <c r="BE27" s="124"/>
    </row>
    <row r="28" spans="2:71" s="8" customFormat="1" ht="12.75">
      <c r="B28" s="5"/>
      <c r="C28" s="172"/>
      <c r="D28" s="172"/>
      <c r="E28" s="172"/>
      <c r="F28" s="172"/>
      <c r="G28" s="172"/>
      <c r="H28" s="172"/>
      <c r="I28" s="172"/>
      <c r="J28" s="172"/>
      <c r="K28" s="172"/>
      <c r="L28" s="177" t="s">
        <v>44</v>
      </c>
      <c r="M28" s="177"/>
      <c r="N28" s="177"/>
      <c r="O28" s="177"/>
      <c r="P28" s="177"/>
      <c r="Q28" s="172"/>
      <c r="R28" s="172"/>
      <c r="S28" s="172"/>
      <c r="T28" s="172"/>
      <c r="U28" s="172"/>
      <c r="V28" s="172"/>
      <c r="W28" s="177" t="s">
        <v>45</v>
      </c>
      <c r="X28" s="177"/>
      <c r="Y28" s="177"/>
      <c r="Z28" s="177"/>
      <c r="AA28" s="177"/>
      <c r="AB28" s="177"/>
      <c r="AC28" s="177"/>
      <c r="AD28" s="177"/>
      <c r="AE28" s="177"/>
      <c r="AF28" s="172"/>
      <c r="AG28" s="172"/>
      <c r="AH28" s="172"/>
      <c r="AI28" s="172"/>
      <c r="AJ28" s="172"/>
      <c r="AK28" s="177" t="s">
        <v>46</v>
      </c>
      <c r="AL28" s="177"/>
      <c r="AM28" s="177"/>
      <c r="AN28" s="177"/>
      <c r="AO28" s="177"/>
      <c r="AP28" s="172"/>
      <c r="AQ28" s="172"/>
      <c r="AR28" s="5"/>
      <c r="BE28" s="124"/>
    </row>
    <row r="29" spans="2:71" s="126" customFormat="1" ht="14.45" customHeight="1">
      <c r="B29" s="127"/>
      <c r="C29" s="178"/>
      <c r="D29" s="168" t="s">
        <v>47</v>
      </c>
      <c r="E29" s="178"/>
      <c r="F29" s="168" t="s">
        <v>48</v>
      </c>
      <c r="G29" s="178"/>
      <c r="H29" s="178"/>
      <c r="I29" s="178"/>
      <c r="J29" s="178"/>
      <c r="K29" s="178"/>
      <c r="L29" s="179">
        <v>0.21</v>
      </c>
      <c r="M29" s="180"/>
      <c r="N29" s="180"/>
      <c r="O29" s="180"/>
      <c r="P29" s="180"/>
      <c r="Q29" s="178"/>
      <c r="R29" s="178"/>
      <c r="S29" s="178"/>
      <c r="T29" s="178"/>
      <c r="U29" s="178"/>
      <c r="V29" s="178"/>
      <c r="W29" s="181">
        <f>ROUND(AZ54, 2)</f>
        <v>100000</v>
      </c>
      <c r="X29" s="180"/>
      <c r="Y29" s="180"/>
      <c r="Z29" s="180"/>
      <c r="AA29" s="180"/>
      <c r="AB29" s="180"/>
      <c r="AC29" s="180"/>
      <c r="AD29" s="180"/>
      <c r="AE29" s="180"/>
      <c r="AF29" s="178"/>
      <c r="AG29" s="178"/>
      <c r="AH29" s="178"/>
      <c r="AI29" s="178"/>
      <c r="AJ29" s="178"/>
      <c r="AK29" s="181">
        <f>ROUND(AV54, 2)</f>
        <v>21000</v>
      </c>
      <c r="AL29" s="180"/>
      <c r="AM29" s="180"/>
      <c r="AN29" s="180"/>
      <c r="AO29" s="180"/>
      <c r="AP29" s="178"/>
      <c r="AQ29" s="178"/>
      <c r="AR29" s="127"/>
      <c r="BE29" s="128"/>
    </row>
    <row r="30" spans="2:71" s="126" customFormat="1" ht="14.45" customHeight="1">
      <c r="B30" s="127"/>
      <c r="C30" s="178"/>
      <c r="D30" s="178"/>
      <c r="E30" s="178"/>
      <c r="F30" s="168" t="s">
        <v>49</v>
      </c>
      <c r="G30" s="178"/>
      <c r="H30" s="178"/>
      <c r="I30" s="178"/>
      <c r="J30" s="178"/>
      <c r="K30" s="178"/>
      <c r="L30" s="179">
        <v>0.12</v>
      </c>
      <c r="M30" s="180"/>
      <c r="N30" s="180"/>
      <c r="O30" s="180"/>
      <c r="P30" s="180"/>
      <c r="Q30" s="178"/>
      <c r="R30" s="178"/>
      <c r="S30" s="178"/>
      <c r="T30" s="178"/>
      <c r="U30" s="178"/>
      <c r="V30" s="178"/>
      <c r="W30" s="181">
        <f>ROUND(BA54, 2)</f>
        <v>0</v>
      </c>
      <c r="X30" s="180"/>
      <c r="Y30" s="180"/>
      <c r="Z30" s="180"/>
      <c r="AA30" s="180"/>
      <c r="AB30" s="180"/>
      <c r="AC30" s="180"/>
      <c r="AD30" s="180"/>
      <c r="AE30" s="180"/>
      <c r="AF30" s="178"/>
      <c r="AG30" s="178"/>
      <c r="AH30" s="178"/>
      <c r="AI30" s="178"/>
      <c r="AJ30" s="178"/>
      <c r="AK30" s="181">
        <f>ROUND(AW54, 2)</f>
        <v>0</v>
      </c>
      <c r="AL30" s="180"/>
      <c r="AM30" s="180"/>
      <c r="AN30" s="180"/>
      <c r="AO30" s="180"/>
      <c r="AP30" s="178"/>
      <c r="AQ30" s="178"/>
      <c r="AR30" s="127"/>
      <c r="BE30" s="128"/>
    </row>
    <row r="31" spans="2:71" s="126" customFormat="1" ht="14.45" hidden="1" customHeight="1">
      <c r="B31" s="127"/>
      <c r="C31" s="178"/>
      <c r="D31" s="178"/>
      <c r="E31" s="178"/>
      <c r="F31" s="168" t="s">
        <v>50</v>
      </c>
      <c r="G31" s="178"/>
      <c r="H31" s="178"/>
      <c r="I31" s="178"/>
      <c r="J31" s="178"/>
      <c r="K31" s="178"/>
      <c r="L31" s="179">
        <v>0.21</v>
      </c>
      <c r="M31" s="180"/>
      <c r="N31" s="180"/>
      <c r="O31" s="180"/>
      <c r="P31" s="180"/>
      <c r="Q31" s="178"/>
      <c r="R31" s="178"/>
      <c r="S31" s="178"/>
      <c r="T31" s="178"/>
      <c r="U31" s="178"/>
      <c r="V31" s="178"/>
      <c r="W31" s="181">
        <f>ROUND(BB54, 2)</f>
        <v>0</v>
      </c>
      <c r="X31" s="180"/>
      <c r="Y31" s="180"/>
      <c r="Z31" s="180"/>
      <c r="AA31" s="180"/>
      <c r="AB31" s="180"/>
      <c r="AC31" s="180"/>
      <c r="AD31" s="180"/>
      <c r="AE31" s="180"/>
      <c r="AF31" s="178"/>
      <c r="AG31" s="178"/>
      <c r="AH31" s="178"/>
      <c r="AI31" s="178"/>
      <c r="AJ31" s="178"/>
      <c r="AK31" s="181">
        <v>0</v>
      </c>
      <c r="AL31" s="180"/>
      <c r="AM31" s="180"/>
      <c r="AN31" s="180"/>
      <c r="AO31" s="180"/>
      <c r="AP31" s="178"/>
      <c r="AQ31" s="178"/>
      <c r="AR31" s="127"/>
      <c r="BE31" s="128"/>
    </row>
    <row r="32" spans="2:71" s="126" customFormat="1" ht="14.45" hidden="1" customHeight="1">
      <c r="B32" s="127"/>
      <c r="C32" s="178"/>
      <c r="D32" s="178"/>
      <c r="E32" s="178"/>
      <c r="F32" s="168" t="s">
        <v>51</v>
      </c>
      <c r="G32" s="178"/>
      <c r="H32" s="178"/>
      <c r="I32" s="178"/>
      <c r="J32" s="178"/>
      <c r="K32" s="178"/>
      <c r="L32" s="179">
        <v>0.12</v>
      </c>
      <c r="M32" s="180"/>
      <c r="N32" s="180"/>
      <c r="O32" s="180"/>
      <c r="P32" s="180"/>
      <c r="Q32" s="178"/>
      <c r="R32" s="178"/>
      <c r="S32" s="178"/>
      <c r="T32" s="178"/>
      <c r="U32" s="178"/>
      <c r="V32" s="178"/>
      <c r="W32" s="181">
        <f>ROUND(BC54, 2)</f>
        <v>0</v>
      </c>
      <c r="X32" s="180"/>
      <c r="Y32" s="180"/>
      <c r="Z32" s="180"/>
      <c r="AA32" s="180"/>
      <c r="AB32" s="180"/>
      <c r="AC32" s="180"/>
      <c r="AD32" s="180"/>
      <c r="AE32" s="180"/>
      <c r="AF32" s="178"/>
      <c r="AG32" s="178"/>
      <c r="AH32" s="178"/>
      <c r="AI32" s="178"/>
      <c r="AJ32" s="178"/>
      <c r="AK32" s="181">
        <v>0</v>
      </c>
      <c r="AL32" s="180"/>
      <c r="AM32" s="180"/>
      <c r="AN32" s="180"/>
      <c r="AO32" s="180"/>
      <c r="AP32" s="178"/>
      <c r="AQ32" s="178"/>
      <c r="AR32" s="127"/>
      <c r="BE32" s="128"/>
    </row>
    <row r="33" spans="2:44" s="126" customFormat="1" ht="14.45" hidden="1" customHeight="1">
      <c r="B33" s="127"/>
      <c r="C33" s="178"/>
      <c r="D33" s="178"/>
      <c r="E33" s="178"/>
      <c r="F33" s="168" t="s">
        <v>52</v>
      </c>
      <c r="G33" s="178"/>
      <c r="H33" s="178"/>
      <c r="I33" s="178"/>
      <c r="J33" s="178"/>
      <c r="K33" s="178"/>
      <c r="L33" s="179">
        <v>0</v>
      </c>
      <c r="M33" s="180"/>
      <c r="N33" s="180"/>
      <c r="O33" s="180"/>
      <c r="P33" s="180"/>
      <c r="Q33" s="178"/>
      <c r="R33" s="178"/>
      <c r="S33" s="178"/>
      <c r="T33" s="178"/>
      <c r="U33" s="178"/>
      <c r="V33" s="178"/>
      <c r="W33" s="181">
        <f>ROUND(BD54, 2)</f>
        <v>0</v>
      </c>
      <c r="X33" s="180"/>
      <c r="Y33" s="180"/>
      <c r="Z33" s="180"/>
      <c r="AA33" s="180"/>
      <c r="AB33" s="180"/>
      <c r="AC33" s="180"/>
      <c r="AD33" s="180"/>
      <c r="AE33" s="180"/>
      <c r="AF33" s="178"/>
      <c r="AG33" s="178"/>
      <c r="AH33" s="178"/>
      <c r="AI33" s="178"/>
      <c r="AJ33" s="178"/>
      <c r="AK33" s="181">
        <v>0</v>
      </c>
      <c r="AL33" s="180"/>
      <c r="AM33" s="180"/>
      <c r="AN33" s="180"/>
      <c r="AO33" s="180"/>
      <c r="AP33" s="178"/>
      <c r="AQ33" s="178"/>
      <c r="AR33" s="127"/>
    </row>
    <row r="34" spans="2:44" s="8" customFormat="1" ht="6.95" customHeight="1">
      <c r="B34" s="5"/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5"/>
    </row>
    <row r="35" spans="2:44" s="8" customFormat="1" ht="25.9" customHeight="1">
      <c r="B35" s="5"/>
      <c r="C35" s="182"/>
      <c r="D35" s="183" t="s">
        <v>53</v>
      </c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5" t="s">
        <v>54</v>
      </c>
      <c r="U35" s="184"/>
      <c r="V35" s="184"/>
      <c r="W35" s="184"/>
      <c r="X35" s="186" t="s">
        <v>55</v>
      </c>
      <c r="Y35" s="187"/>
      <c r="Z35" s="187"/>
      <c r="AA35" s="187"/>
      <c r="AB35" s="187"/>
      <c r="AC35" s="184"/>
      <c r="AD35" s="184"/>
      <c r="AE35" s="184"/>
      <c r="AF35" s="184"/>
      <c r="AG35" s="184"/>
      <c r="AH35" s="184"/>
      <c r="AI35" s="184"/>
      <c r="AJ35" s="184"/>
      <c r="AK35" s="188">
        <f>SUM(AK26:AK33)</f>
        <v>121000</v>
      </c>
      <c r="AL35" s="187"/>
      <c r="AM35" s="187"/>
      <c r="AN35" s="187"/>
      <c r="AO35" s="189"/>
      <c r="AP35" s="182"/>
      <c r="AQ35" s="182"/>
      <c r="AR35" s="5"/>
    </row>
    <row r="36" spans="2:44" s="8" customFormat="1" ht="6.95" customHeight="1">
      <c r="B36" s="5"/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172"/>
      <c r="AL36" s="172"/>
      <c r="AM36" s="172"/>
      <c r="AN36" s="172"/>
      <c r="AO36" s="172"/>
      <c r="AP36" s="172"/>
      <c r="AQ36" s="172"/>
      <c r="AR36" s="5"/>
    </row>
    <row r="37" spans="2:44" s="8" customFormat="1" ht="6.95" customHeight="1">
      <c r="B37" s="129"/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  <c r="AG37" s="190"/>
      <c r="AH37" s="190"/>
      <c r="AI37" s="190"/>
      <c r="AJ37" s="190"/>
      <c r="AK37" s="190"/>
      <c r="AL37" s="190"/>
      <c r="AM37" s="190"/>
      <c r="AN37" s="190"/>
      <c r="AO37" s="190"/>
      <c r="AP37" s="190"/>
      <c r="AQ37" s="190"/>
      <c r="AR37" s="5"/>
    </row>
    <row r="38" spans="2:44"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  <c r="AO38" s="167"/>
      <c r="AP38" s="167"/>
      <c r="AQ38" s="167"/>
    </row>
    <row r="39" spans="2:44"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</row>
    <row r="40" spans="2:44"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</row>
    <row r="41" spans="2:44" s="8" customFormat="1" ht="6.95" customHeight="1">
      <c r="B41" s="131"/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1"/>
      <c r="Y41" s="191"/>
      <c r="Z41" s="191"/>
      <c r="AA41" s="191"/>
      <c r="AB41" s="191"/>
      <c r="AC41" s="191"/>
      <c r="AD41" s="191"/>
      <c r="AE41" s="191"/>
      <c r="AF41" s="191"/>
      <c r="AG41" s="191"/>
      <c r="AH41" s="191"/>
      <c r="AI41" s="191"/>
      <c r="AJ41" s="191"/>
      <c r="AK41" s="191"/>
      <c r="AL41" s="191"/>
      <c r="AM41" s="191"/>
      <c r="AN41" s="191"/>
      <c r="AO41" s="191"/>
      <c r="AP41" s="191"/>
      <c r="AQ41" s="191"/>
      <c r="AR41" s="5"/>
    </row>
    <row r="42" spans="2:44" s="8" customFormat="1" ht="24.95" customHeight="1">
      <c r="B42" s="5"/>
      <c r="C42" s="192" t="s">
        <v>56</v>
      </c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2"/>
      <c r="AK42" s="172"/>
      <c r="AL42" s="172"/>
      <c r="AM42" s="172"/>
      <c r="AN42" s="172"/>
      <c r="AO42" s="172"/>
      <c r="AP42" s="172"/>
      <c r="AQ42" s="172"/>
      <c r="AR42" s="5"/>
    </row>
    <row r="43" spans="2:44" s="8" customFormat="1" ht="6.95" customHeight="1">
      <c r="B43" s="5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2"/>
      <c r="AK43" s="172"/>
      <c r="AL43" s="172"/>
      <c r="AM43" s="172"/>
      <c r="AN43" s="172"/>
      <c r="AO43" s="172"/>
      <c r="AP43" s="172"/>
      <c r="AQ43" s="172"/>
      <c r="AR43" s="5"/>
    </row>
    <row r="44" spans="2:44" s="132" customFormat="1" ht="12" customHeight="1">
      <c r="B44" s="133"/>
      <c r="C44" s="168" t="s">
        <v>14</v>
      </c>
      <c r="D44" s="193"/>
      <c r="E44" s="193"/>
      <c r="F44" s="193"/>
      <c r="G44" s="193"/>
      <c r="H44" s="193"/>
      <c r="I44" s="193"/>
      <c r="J44" s="193"/>
      <c r="K44" s="193"/>
      <c r="L44" s="193" t="str">
        <f>K5</f>
        <v>02</v>
      </c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  <c r="AF44" s="193"/>
      <c r="AG44" s="193"/>
      <c r="AH44" s="193"/>
      <c r="AI44" s="193"/>
      <c r="AJ44" s="193"/>
      <c r="AK44" s="193"/>
      <c r="AL44" s="193"/>
      <c r="AM44" s="193"/>
      <c r="AN44" s="193"/>
      <c r="AO44" s="193"/>
      <c r="AP44" s="193"/>
      <c r="AQ44" s="193"/>
      <c r="AR44" s="133"/>
    </row>
    <row r="45" spans="2:44" s="134" customFormat="1" ht="36.950000000000003" customHeight="1">
      <c r="B45" s="135"/>
      <c r="C45" s="194" t="s">
        <v>17</v>
      </c>
      <c r="D45" s="195"/>
      <c r="E45" s="195"/>
      <c r="F45" s="195"/>
      <c r="G45" s="195"/>
      <c r="H45" s="195"/>
      <c r="I45" s="195"/>
      <c r="J45" s="195"/>
      <c r="K45" s="195"/>
      <c r="L45" s="196" t="str">
        <f>K6</f>
        <v>Odstranění části objektu a stavební úpravy občanské vybavenosti Slezanka a oplocení</v>
      </c>
      <c r="M45" s="197"/>
      <c r="N45" s="197"/>
      <c r="O45" s="197"/>
      <c r="P45" s="197"/>
      <c r="Q45" s="197"/>
      <c r="R45" s="197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7"/>
      <c r="AK45" s="197"/>
      <c r="AL45" s="197"/>
      <c r="AM45" s="197"/>
      <c r="AN45" s="197"/>
      <c r="AO45" s="197"/>
      <c r="AP45" s="195"/>
      <c r="AQ45" s="195"/>
      <c r="AR45" s="135"/>
    </row>
    <row r="46" spans="2:44" s="8" customFormat="1" ht="6.95" customHeight="1">
      <c r="B46" s="5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172"/>
      <c r="AH46" s="172"/>
      <c r="AI46" s="172"/>
      <c r="AJ46" s="172"/>
      <c r="AK46" s="172"/>
      <c r="AL46" s="172"/>
      <c r="AM46" s="172"/>
      <c r="AN46" s="172"/>
      <c r="AO46" s="172"/>
      <c r="AP46" s="172"/>
      <c r="AQ46" s="172"/>
      <c r="AR46" s="5"/>
    </row>
    <row r="47" spans="2:44" s="8" customFormat="1" ht="12" customHeight="1">
      <c r="B47" s="5"/>
      <c r="C47" s="168" t="s">
        <v>23</v>
      </c>
      <c r="D47" s="172"/>
      <c r="E47" s="172"/>
      <c r="F47" s="172"/>
      <c r="G47" s="172"/>
      <c r="H47" s="172"/>
      <c r="I47" s="172"/>
      <c r="J47" s="172"/>
      <c r="K47" s="172"/>
      <c r="L47" s="198" t="str">
        <f>IF(K8="","",K8)</f>
        <v>parc.č. 265/3, 260/7, 265/5, 270, 593 k.ú. Opava</v>
      </c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68" t="s">
        <v>25</v>
      </c>
      <c r="AJ47" s="172"/>
      <c r="AK47" s="172"/>
      <c r="AL47" s="172"/>
      <c r="AM47" s="199" t="str">
        <f>IF(AN8= "","",AN8)</f>
        <v>18. 6. 2025</v>
      </c>
      <c r="AN47" s="199"/>
      <c r="AO47" s="172"/>
      <c r="AP47" s="172"/>
      <c r="AQ47" s="172"/>
      <c r="AR47" s="5"/>
    </row>
    <row r="48" spans="2:44" s="8" customFormat="1" ht="6.95" customHeight="1">
      <c r="B48" s="5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2"/>
      <c r="AA48" s="172"/>
      <c r="AB48" s="172"/>
      <c r="AC48" s="172"/>
      <c r="AD48" s="172"/>
      <c r="AE48" s="172"/>
      <c r="AF48" s="172"/>
      <c r="AG48" s="172"/>
      <c r="AH48" s="172"/>
      <c r="AI48" s="172"/>
      <c r="AJ48" s="172"/>
      <c r="AK48" s="172"/>
      <c r="AL48" s="172"/>
      <c r="AM48" s="172"/>
      <c r="AN48" s="172"/>
      <c r="AO48" s="172"/>
      <c r="AP48" s="172"/>
      <c r="AQ48" s="172"/>
      <c r="AR48" s="5"/>
    </row>
    <row r="49" spans="1:91" s="8" customFormat="1" ht="25.7" customHeight="1">
      <c r="B49" s="5"/>
      <c r="C49" s="168" t="s">
        <v>27</v>
      </c>
      <c r="D49" s="172"/>
      <c r="E49" s="172"/>
      <c r="F49" s="172"/>
      <c r="G49" s="172"/>
      <c r="H49" s="172"/>
      <c r="I49" s="172"/>
      <c r="J49" s="172"/>
      <c r="K49" s="172"/>
      <c r="L49" s="193" t="str">
        <f>IF(E11= "","",E11)</f>
        <v>Statutární město Opava</v>
      </c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H49" s="172"/>
      <c r="AI49" s="168" t="s">
        <v>34</v>
      </c>
      <c r="AJ49" s="172"/>
      <c r="AK49" s="172"/>
      <c r="AL49" s="172"/>
      <c r="AM49" s="200" t="str">
        <f>IF(E17="","",E17)</f>
        <v>projekční kancelář INFOHOME, Opava</v>
      </c>
      <c r="AN49" s="201"/>
      <c r="AO49" s="201"/>
      <c r="AP49" s="201"/>
      <c r="AQ49" s="172"/>
      <c r="AR49" s="5"/>
      <c r="AS49" s="136" t="s">
        <v>57</v>
      </c>
      <c r="AT49" s="137"/>
      <c r="AU49" s="138"/>
      <c r="AV49" s="138"/>
      <c r="AW49" s="138"/>
      <c r="AX49" s="138"/>
      <c r="AY49" s="138"/>
      <c r="AZ49" s="138"/>
      <c r="BA49" s="138"/>
      <c r="BB49" s="138"/>
      <c r="BC49" s="138"/>
      <c r="BD49" s="139"/>
    </row>
    <row r="50" spans="1:91" s="8" customFormat="1" ht="15.2" customHeight="1">
      <c r="B50" s="5"/>
      <c r="C50" s="168" t="s">
        <v>32</v>
      </c>
      <c r="D50" s="172"/>
      <c r="E50" s="172"/>
      <c r="F50" s="172"/>
      <c r="G50" s="172"/>
      <c r="H50" s="172"/>
      <c r="I50" s="172"/>
      <c r="J50" s="172"/>
      <c r="K50" s="172"/>
      <c r="L50" s="193" t="str">
        <f>IF(E14= "Vyplň údaj","",E14)</f>
        <v/>
      </c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H50" s="172"/>
      <c r="AI50" s="168" t="s">
        <v>38</v>
      </c>
      <c r="AJ50" s="172"/>
      <c r="AK50" s="172"/>
      <c r="AL50" s="172"/>
      <c r="AM50" s="200" t="str">
        <f>IF(E20="","",E20)</f>
        <v>Ing. Alena Chmelová, Opava</v>
      </c>
      <c r="AN50" s="201"/>
      <c r="AO50" s="201"/>
      <c r="AP50" s="201"/>
      <c r="AQ50" s="172"/>
      <c r="AR50" s="5"/>
      <c r="AS50" s="140"/>
      <c r="AT50" s="141"/>
      <c r="BD50" s="142"/>
    </row>
    <row r="51" spans="1:91" s="8" customFormat="1" ht="10.9" customHeight="1">
      <c r="B51" s="5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  <c r="AH51" s="172"/>
      <c r="AI51" s="172"/>
      <c r="AJ51" s="172"/>
      <c r="AK51" s="172"/>
      <c r="AL51" s="172"/>
      <c r="AM51" s="172"/>
      <c r="AN51" s="172"/>
      <c r="AO51" s="172"/>
      <c r="AP51" s="172"/>
      <c r="AQ51" s="172"/>
      <c r="AR51" s="5"/>
      <c r="AS51" s="140"/>
      <c r="AT51" s="141"/>
      <c r="BD51" s="142"/>
    </row>
    <row r="52" spans="1:91" s="8" customFormat="1" ht="29.25" customHeight="1">
      <c r="B52" s="5"/>
      <c r="C52" s="202" t="s">
        <v>58</v>
      </c>
      <c r="D52" s="203"/>
      <c r="E52" s="203"/>
      <c r="F52" s="203"/>
      <c r="G52" s="203"/>
      <c r="H52" s="204"/>
      <c r="I52" s="205" t="s">
        <v>59</v>
      </c>
      <c r="J52" s="203"/>
      <c r="K52" s="203"/>
      <c r="L52" s="203"/>
      <c r="M52" s="203"/>
      <c r="N52" s="203"/>
      <c r="O52" s="203"/>
      <c r="P52" s="203"/>
      <c r="Q52" s="203"/>
      <c r="R52" s="203"/>
      <c r="S52" s="203"/>
      <c r="T52" s="203"/>
      <c r="U52" s="203"/>
      <c r="V52" s="203"/>
      <c r="W52" s="203"/>
      <c r="X52" s="203"/>
      <c r="Y52" s="203"/>
      <c r="Z52" s="203"/>
      <c r="AA52" s="203"/>
      <c r="AB52" s="203"/>
      <c r="AC52" s="203"/>
      <c r="AD52" s="203"/>
      <c r="AE52" s="203"/>
      <c r="AF52" s="203"/>
      <c r="AG52" s="206" t="s">
        <v>60</v>
      </c>
      <c r="AH52" s="203"/>
      <c r="AI52" s="203"/>
      <c r="AJ52" s="203"/>
      <c r="AK52" s="203"/>
      <c r="AL52" s="203"/>
      <c r="AM52" s="203"/>
      <c r="AN52" s="205" t="s">
        <v>61</v>
      </c>
      <c r="AO52" s="203"/>
      <c r="AP52" s="203"/>
      <c r="AQ52" s="207" t="s">
        <v>62</v>
      </c>
      <c r="AR52" s="5"/>
      <c r="AS52" s="143" t="s">
        <v>63</v>
      </c>
      <c r="AT52" s="144" t="s">
        <v>64</v>
      </c>
      <c r="AU52" s="144" t="s">
        <v>65</v>
      </c>
      <c r="AV52" s="144" t="s">
        <v>66</v>
      </c>
      <c r="AW52" s="144" t="s">
        <v>67</v>
      </c>
      <c r="AX52" s="144" t="s">
        <v>68</v>
      </c>
      <c r="AY52" s="144" t="s">
        <v>69</v>
      </c>
      <c r="AZ52" s="144" t="s">
        <v>70</v>
      </c>
      <c r="BA52" s="144" t="s">
        <v>71</v>
      </c>
      <c r="BB52" s="144" t="s">
        <v>72</v>
      </c>
      <c r="BC52" s="144" t="s">
        <v>73</v>
      </c>
      <c r="BD52" s="145" t="s">
        <v>74</v>
      </c>
    </row>
    <row r="53" spans="1:91" s="8" customFormat="1" ht="10.9" customHeight="1">
      <c r="B53" s="5"/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172"/>
      <c r="Z53" s="172"/>
      <c r="AA53" s="172"/>
      <c r="AB53" s="172"/>
      <c r="AC53" s="172"/>
      <c r="AD53" s="172"/>
      <c r="AE53" s="172"/>
      <c r="AF53" s="172"/>
      <c r="AG53" s="172"/>
      <c r="AH53" s="172"/>
      <c r="AI53" s="172"/>
      <c r="AJ53" s="172"/>
      <c r="AK53" s="172"/>
      <c r="AL53" s="172"/>
      <c r="AM53" s="172"/>
      <c r="AN53" s="172"/>
      <c r="AO53" s="172"/>
      <c r="AP53" s="172"/>
      <c r="AQ53" s="172"/>
      <c r="AR53" s="5"/>
      <c r="AS53" s="146"/>
      <c r="AT53" s="138"/>
      <c r="AU53" s="138"/>
      <c r="AV53" s="138"/>
      <c r="AW53" s="138"/>
      <c r="AX53" s="138"/>
      <c r="AY53" s="138"/>
      <c r="AZ53" s="138"/>
      <c r="BA53" s="138"/>
      <c r="BB53" s="138"/>
      <c r="BC53" s="138"/>
      <c r="BD53" s="139"/>
    </row>
    <row r="54" spans="1:91" s="147" customFormat="1" ht="32.450000000000003" customHeight="1">
      <c r="B54" s="148"/>
      <c r="C54" s="208" t="s">
        <v>75</v>
      </c>
      <c r="D54" s="209"/>
      <c r="E54" s="209"/>
      <c r="F54" s="209"/>
      <c r="G54" s="209"/>
      <c r="H54" s="209"/>
      <c r="I54" s="209"/>
      <c r="J54" s="209"/>
      <c r="K54" s="209"/>
      <c r="L54" s="209"/>
      <c r="M54" s="209"/>
      <c r="N54" s="209"/>
      <c r="O54" s="209"/>
      <c r="P54" s="209"/>
      <c r="Q54" s="209"/>
      <c r="R54" s="209"/>
      <c r="S54" s="209"/>
      <c r="T54" s="209"/>
      <c r="U54" s="209"/>
      <c r="V54" s="209"/>
      <c r="W54" s="209"/>
      <c r="X54" s="209"/>
      <c r="Y54" s="209"/>
      <c r="Z54" s="209"/>
      <c r="AA54" s="209"/>
      <c r="AB54" s="209"/>
      <c r="AC54" s="209"/>
      <c r="AD54" s="209"/>
      <c r="AE54" s="209"/>
      <c r="AF54" s="209"/>
      <c r="AG54" s="210">
        <f>ROUND(SUM(AG55:AG56),2)</f>
        <v>100000</v>
      </c>
      <c r="AH54" s="210"/>
      <c r="AI54" s="210"/>
      <c r="AJ54" s="210"/>
      <c r="AK54" s="210"/>
      <c r="AL54" s="210"/>
      <c r="AM54" s="210"/>
      <c r="AN54" s="211">
        <f>SUM(AG54,AT54)</f>
        <v>121000</v>
      </c>
      <c r="AO54" s="211"/>
      <c r="AP54" s="211"/>
      <c r="AQ54" s="212" t="s">
        <v>3</v>
      </c>
      <c r="AR54" s="148"/>
      <c r="AS54" s="149">
        <f>ROUND(SUM(AS55:AS56),2)</f>
        <v>0</v>
      </c>
      <c r="AT54" s="150">
        <f>ROUND(SUM(AV54:AW54),2)</f>
        <v>21000</v>
      </c>
      <c r="AU54" s="151">
        <f>ROUND(SUM(AU55:AU56),5)</f>
        <v>0</v>
      </c>
      <c r="AV54" s="150">
        <f>ROUND(AZ54*L29,2)</f>
        <v>21000</v>
      </c>
      <c r="AW54" s="150">
        <f>ROUND(BA54*L30,2)</f>
        <v>0</v>
      </c>
      <c r="AX54" s="150">
        <f>ROUND(BB54*L29,2)</f>
        <v>0</v>
      </c>
      <c r="AY54" s="150">
        <f>ROUND(BC54*L30,2)</f>
        <v>0</v>
      </c>
      <c r="AZ54" s="150">
        <f>ROUND(SUM(AZ55:AZ56),2)</f>
        <v>100000</v>
      </c>
      <c r="BA54" s="150">
        <f>ROUND(SUM(BA55:BA56),2)</f>
        <v>0</v>
      </c>
      <c r="BB54" s="150">
        <f>ROUND(SUM(BB55:BB56),2)</f>
        <v>0</v>
      </c>
      <c r="BC54" s="150">
        <f>ROUND(SUM(BC55:BC56),2)</f>
        <v>0</v>
      </c>
      <c r="BD54" s="152">
        <f>ROUND(SUM(BD55:BD56),2)</f>
        <v>0</v>
      </c>
      <c r="BS54" s="153" t="s">
        <v>76</v>
      </c>
      <c r="BT54" s="153" t="s">
        <v>77</v>
      </c>
      <c r="BU54" s="154" t="s">
        <v>78</v>
      </c>
      <c r="BV54" s="153" t="s">
        <v>79</v>
      </c>
      <c r="BW54" s="153" t="s">
        <v>5</v>
      </c>
      <c r="BX54" s="153" t="s">
        <v>80</v>
      </c>
      <c r="CL54" s="153" t="s">
        <v>20</v>
      </c>
    </row>
    <row r="55" spans="1:91" s="161" customFormat="1" ht="24.75" customHeight="1">
      <c r="A55" s="155" t="s">
        <v>81</v>
      </c>
      <c r="B55" s="156"/>
      <c r="C55" s="213"/>
      <c r="D55" s="214" t="s">
        <v>82</v>
      </c>
      <c r="E55" s="214"/>
      <c r="F55" s="214"/>
      <c r="G55" s="214"/>
      <c r="H55" s="214"/>
      <c r="I55" s="215"/>
      <c r="J55" s="214" t="s">
        <v>83</v>
      </c>
      <c r="K55" s="214"/>
      <c r="L55" s="214"/>
      <c r="M55" s="214"/>
      <c r="N55" s="214"/>
      <c r="O55" s="214"/>
      <c r="P55" s="214"/>
      <c r="Q55" s="214"/>
      <c r="R55" s="214"/>
      <c r="S55" s="214"/>
      <c r="T55" s="214"/>
      <c r="U55" s="214"/>
      <c r="V55" s="214"/>
      <c r="W55" s="214"/>
      <c r="X55" s="214"/>
      <c r="Y55" s="214"/>
      <c r="Z55" s="214"/>
      <c r="AA55" s="214"/>
      <c r="AB55" s="214"/>
      <c r="AC55" s="214"/>
      <c r="AD55" s="214"/>
      <c r="AE55" s="214"/>
      <c r="AF55" s="214"/>
      <c r="AG55" s="216">
        <f>'D.1.1, D.1.2 - Architekto...'!J30</f>
        <v>0</v>
      </c>
      <c r="AH55" s="217"/>
      <c r="AI55" s="217"/>
      <c r="AJ55" s="217"/>
      <c r="AK55" s="217"/>
      <c r="AL55" s="217"/>
      <c r="AM55" s="217"/>
      <c r="AN55" s="216">
        <f>SUM(AG55,AT55)</f>
        <v>0</v>
      </c>
      <c r="AO55" s="217"/>
      <c r="AP55" s="217"/>
      <c r="AQ55" s="218" t="s">
        <v>84</v>
      </c>
      <c r="AR55" s="156"/>
      <c r="AS55" s="157">
        <v>0</v>
      </c>
      <c r="AT55" s="158">
        <f>ROUND(SUM(AV55:AW55),2)</f>
        <v>0</v>
      </c>
      <c r="AU55" s="159">
        <f>'D.1.1, D.1.2 - Architekto...'!P107</f>
        <v>0</v>
      </c>
      <c r="AV55" s="158">
        <f>'D.1.1, D.1.2 - Architekto...'!J33</f>
        <v>0</v>
      </c>
      <c r="AW55" s="158">
        <f>'D.1.1, D.1.2 - Architekto...'!J34</f>
        <v>0</v>
      </c>
      <c r="AX55" s="158">
        <f>'D.1.1, D.1.2 - Architekto...'!J35</f>
        <v>0</v>
      </c>
      <c r="AY55" s="158">
        <f>'D.1.1, D.1.2 - Architekto...'!J36</f>
        <v>0</v>
      </c>
      <c r="AZ55" s="158">
        <f>'D.1.1, D.1.2 - Architekto...'!F33</f>
        <v>0</v>
      </c>
      <c r="BA55" s="158">
        <f>'D.1.1, D.1.2 - Architekto...'!F34</f>
        <v>0</v>
      </c>
      <c r="BB55" s="158">
        <f>'D.1.1, D.1.2 - Architekto...'!F35</f>
        <v>0</v>
      </c>
      <c r="BC55" s="158">
        <f>'D.1.1, D.1.2 - Architekto...'!F36</f>
        <v>0</v>
      </c>
      <c r="BD55" s="160">
        <f>'D.1.1, D.1.2 - Architekto...'!F37</f>
        <v>0</v>
      </c>
      <c r="BT55" s="162" t="s">
        <v>85</v>
      </c>
      <c r="BV55" s="162" t="s">
        <v>79</v>
      </c>
      <c r="BW55" s="162" t="s">
        <v>86</v>
      </c>
      <c r="BX55" s="162" t="s">
        <v>5</v>
      </c>
      <c r="CL55" s="162" t="s">
        <v>20</v>
      </c>
      <c r="CM55" s="162" t="s">
        <v>87</v>
      </c>
    </row>
    <row r="56" spans="1:91" s="161" customFormat="1" ht="16.5" customHeight="1">
      <c r="A56" s="155" t="s">
        <v>81</v>
      </c>
      <c r="B56" s="156"/>
      <c r="C56" s="213"/>
      <c r="D56" s="214" t="s">
        <v>88</v>
      </c>
      <c r="E56" s="214"/>
      <c r="F56" s="214"/>
      <c r="G56" s="214"/>
      <c r="H56" s="214"/>
      <c r="I56" s="215"/>
      <c r="J56" s="214" t="s">
        <v>89</v>
      </c>
      <c r="K56" s="214"/>
      <c r="L56" s="214"/>
      <c r="M56" s="214"/>
      <c r="N56" s="214"/>
      <c r="O56" s="214"/>
      <c r="P56" s="214"/>
      <c r="Q56" s="214"/>
      <c r="R56" s="214"/>
      <c r="S56" s="214"/>
      <c r="T56" s="214"/>
      <c r="U56" s="214"/>
      <c r="V56" s="214"/>
      <c r="W56" s="214"/>
      <c r="X56" s="214"/>
      <c r="Y56" s="214"/>
      <c r="Z56" s="214"/>
      <c r="AA56" s="214"/>
      <c r="AB56" s="214"/>
      <c r="AC56" s="214"/>
      <c r="AD56" s="214"/>
      <c r="AE56" s="214"/>
      <c r="AF56" s="214"/>
      <c r="AG56" s="216">
        <f>'VRN - Vedlejší rozpočtové...'!J30</f>
        <v>100000</v>
      </c>
      <c r="AH56" s="217"/>
      <c r="AI56" s="217"/>
      <c r="AJ56" s="217"/>
      <c r="AK56" s="217"/>
      <c r="AL56" s="217"/>
      <c r="AM56" s="217"/>
      <c r="AN56" s="216">
        <f>SUM(AG56,AT56)</f>
        <v>121000</v>
      </c>
      <c r="AO56" s="217"/>
      <c r="AP56" s="217"/>
      <c r="AQ56" s="218" t="s">
        <v>84</v>
      </c>
      <c r="AR56" s="156"/>
      <c r="AS56" s="163">
        <v>0</v>
      </c>
      <c r="AT56" s="164">
        <f>ROUND(SUM(AV56:AW56),2)</f>
        <v>21000</v>
      </c>
      <c r="AU56" s="165">
        <f>'VRN - Vedlejší rozpočtové...'!P87</f>
        <v>0</v>
      </c>
      <c r="AV56" s="164">
        <f>'VRN - Vedlejší rozpočtové...'!J33</f>
        <v>21000</v>
      </c>
      <c r="AW56" s="164">
        <f>'VRN - Vedlejší rozpočtové...'!J34</f>
        <v>0</v>
      </c>
      <c r="AX56" s="164">
        <f>'VRN - Vedlejší rozpočtové...'!J35</f>
        <v>0</v>
      </c>
      <c r="AY56" s="164">
        <f>'VRN - Vedlejší rozpočtové...'!J36</f>
        <v>0</v>
      </c>
      <c r="AZ56" s="164">
        <f>'VRN - Vedlejší rozpočtové...'!F33</f>
        <v>100000</v>
      </c>
      <c r="BA56" s="164">
        <f>'VRN - Vedlejší rozpočtové...'!F34</f>
        <v>0</v>
      </c>
      <c r="BB56" s="164">
        <f>'VRN - Vedlejší rozpočtové...'!F35</f>
        <v>0</v>
      </c>
      <c r="BC56" s="164">
        <f>'VRN - Vedlejší rozpočtové...'!F36</f>
        <v>0</v>
      </c>
      <c r="BD56" s="166">
        <f>'VRN - Vedlejší rozpočtové...'!F37</f>
        <v>0</v>
      </c>
      <c r="BT56" s="162" t="s">
        <v>85</v>
      </c>
      <c r="BV56" s="162" t="s">
        <v>79</v>
      </c>
      <c r="BW56" s="162" t="s">
        <v>90</v>
      </c>
      <c r="BX56" s="162" t="s">
        <v>5</v>
      </c>
      <c r="CL56" s="162" t="s">
        <v>20</v>
      </c>
      <c r="CM56" s="162" t="s">
        <v>87</v>
      </c>
    </row>
    <row r="57" spans="1:91" s="8" customFormat="1" ht="30" customHeight="1">
      <c r="B57" s="5"/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/>
      <c r="U57" s="172"/>
      <c r="V57" s="172"/>
      <c r="W57" s="172"/>
      <c r="X57" s="172"/>
      <c r="Y57" s="172"/>
      <c r="Z57" s="172"/>
      <c r="AA57" s="172"/>
      <c r="AB57" s="172"/>
      <c r="AC57" s="172"/>
      <c r="AD57" s="172"/>
      <c r="AE57" s="172"/>
      <c r="AF57" s="172"/>
      <c r="AG57" s="172"/>
      <c r="AH57" s="172"/>
      <c r="AI57" s="172"/>
      <c r="AJ57" s="172"/>
      <c r="AK57" s="172"/>
      <c r="AL57" s="172"/>
      <c r="AM57" s="172"/>
      <c r="AN57" s="172"/>
      <c r="AO57" s="172"/>
      <c r="AP57" s="172"/>
      <c r="AQ57" s="172"/>
      <c r="AR57" s="5"/>
    </row>
    <row r="58" spans="1:91" s="8" customFormat="1" ht="6.95" customHeight="1">
      <c r="B58" s="129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5"/>
    </row>
  </sheetData>
  <sheetProtection algorithmName="SHA-512" hashValue="sRhzQVfGcwQiEz/KH+qdCu3KghHW3SOV2aPjBu5YcC659FgBz/RXlZjNkKypNcix8sTxWCH8N1RHyxvqH9AMNQ==" saltValue="uxOyelKBhyQiVdQcDg1YSQ==" spinCount="100000" sheet="1" objects="1" scenarios="1"/>
  <mergeCells count="46"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D.1.1, D.1.2 - Architekto...'!C2" display="/" xr:uid="{00000000-0004-0000-0000-000000000000}"/>
    <hyperlink ref="A56" location="'VRN - Vedlejší rozpočtové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984"/>
  <sheetViews>
    <sheetView showGridLines="0" topLeftCell="A940" workbookViewId="0">
      <selection activeCell="H979" sqref="H979"/>
    </sheetView>
  </sheetViews>
  <sheetFormatPr defaultRowHeight="15"/>
  <cols>
    <col min="1" max="1" width="8.33203125" style="113" customWidth="1"/>
    <col min="2" max="2" width="1.1640625" style="113" customWidth="1"/>
    <col min="3" max="3" width="4.1640625" style="113" customWidth="1"/>
    <col min="4" max="4" width="4.33203125" style="113" customWidth="1"/>
    <col min="5" max="5" width="17.1640625" style="113" customWidth="1"/>
    <col min="6" max="6" width="100.83203125" style="113" customWidth="1"/>
    <col min="7" max="7" width="7.5" style="113" customWidth="1"/>
    <col min="8" max="8" width="14" style="113" customWidth="1"/>
    <col min="9" max="9" width="15.83203125" style="113" customWidth="1"/>
    <col min="10" max="11" width="22.33203125" style="113" customWidth="1"/>
    <col min="12" max="12" width="9.33203125" style="113" customWidth="1"/>
    <col min="13" max="13" width="10.83203125" style="113" hidden="1" customWidth="1"/>
    <col min="14" max="14" width="9.33203125" style="113" hidden="1"/>
    <col min="15" max="20" width="14.1640625" style="113" hidden="1" customWidth="1"/>
    <col min="21" max="21" width="16.33203125" style="113" hidden="1" customWidth="1"/>
    <col min="22" max="22" width="12.33203125" style="113" customWidth="1"/>
    <col min="23" max="23" width="16.33203125" style="113" customWidth="1"/>
    <col min="24" max="24" width="12.33203125" style="113" customWidth="1"/>
    <col min="25" max="25" width="15" style="113" customWidth="1"/>
    <col min="26" max="26" width="11" style="113" customWidth="1"/>
    <col min="27" max="27" width="15" style="113" customWidth="1"/>
    <col min="28" max="28" width="16.33203125" style="113" customWidth="1"/>
    <col min="29" max="29" width="11" style="113" customWidth="1"/>
    <col min="30" max="30" width="15" style="113" customWidth="1"/>
    <col min="31" max="31" width="16.33203125" style="113" customWidth="1"/>
    <col min="32" max="43" width="9.33203125" style="113"/>
    <col min="44" max="65" width="9.33203125" style="113" hidden="1"/>
    <col min="66" max="16384" width="9.33203125" style="113"/>
  </cols>
  <sheetData>
    <row r="2" spans="2:46" ht="36.950000000000003" customHeight="1">
      <c r="L2" s="114" t="s">
        <v>6</v>
      </c>
      <c r="M2" s="115"/>
      <c r="N2" s="115"/>
      <c r="O2" s="115"/>
      <c r="P2" s="115"/>
      <c r="Q2" s="115"/>
      <c r="R2" s="115"/>
      <c r="S2" s="115"/>
      <c r="T2" s="115"/>
      <c r="U2" s="115"/>
      <c r="V2" s="115"/>
      <c r="AT2" s="116" t="s">
        <v>86</v>
      </c>
    </row>
    <row r="3" spans="2:46" ht="6.95" customHeight="1">
      <c r="B3" s="117"/>
      <c r="C3" s="118"/>
      <c r="D3" s="118"/>
      <c r="E3" s="118"/>
      <c r="F3" s="118"/>
      <c r="G3" s="118"/>
      <c r="H3" s="118"/>
      <c r="I3" s="118"/>
      <c r="J3" s="118"/>
      <c r="K3" s="118"/>
      <c r="L3" s="119"/>
      <c r="AT3" s="116" t="s">
        <v>87</v>
      </c>
    </row>
    <row r="4" spans="2:46" ht="24.95" customHeight="1">
      <c r="B4" s="119"/>
      <c r="C4" s="167"/>
      <c r="D4" s="192" t="s">
        <v>91</v>
      </c>
      <c r="E4" s="167"/>
      <c r="F4" s="167"/>
      <c r="G4" s="167"/>
      <c r="H4" s="167"/>
      <c r="I4" s="167"/>
      <c r="J4" s="167"/>
      <c r="K4" s="167"/>
      <c r="L4" s="119"/>
      <c r="M4" s="224" t="s">
        <v>11</v>
      </c>
      <c r="AT4" s="116" t="s">
        <v>4</v>
      </c>
    </row>
    <row r="5" spans="2:46" ht="6.95" customHeight="1">
      <c r="B5" s="119"/>
      <c r="C5" s="167"/>
      <c r="D5" s="167"/>
      <c r="E5" s="167"/>
      <c r="F5" s="167"/>
      <c r="G5" s="167"/>
      <c r="H5" s="167"/>
      <c r="I5" s="167"/>
      <c r="J5" s="167"/>
      <c r="K5" s="167"/>
      <c r="L5" s="119"/>
    </row>
    <row r="6" spans="2:46" ht="12" customHeight="1">
      <c r="B6" s="119"/>
      <c r="C6" s="167"/>
      <c r="D6" s="168" t="s">
        <v>17</v>
      </c>
      <c r="E6" s="167"/>
      <c r="F6" s="167"/>
      <c r="G6" s="167"/>
      <c r="H6" s="167"/>
      <c r="I6" s="167"/>
      <c r="J6" s="167"/>
      <c r="K6" s="167"/>
      <c r="L6" s="119"/>
    </row>
    <row r="7" spans="2:46" ht="16.5" customHeight="1">
      <c r="B7" s="119"/>
      <c r="C7" s="167"/>
      <c r="D7" s="167"/>
      <c r="E7" s="295" t="str">
        <f>'Rekapitulace stavby'!K6</f>
        <v>Odstranění části objektu a stavební úpravy občanské vybavenosti Slezanka a oplocení</v>
      </c>
      <c r="F7" s="296"/>
      <c r="G7" s="296"/>
      <c r="H7" s="296"/>
      <c r="I7" s="167"/>
      <c r="J7" s="167"/>
      <c r="K7" s="167"/>
      <c r="L7" s="119"/>
    </row>
    <row r="8" spans="2:46" s="8" customFormat="1" ht="12" customHeight="1">
      <c r="B8" s="5"/>
      <c r="C8" s="172"/>
      <c r="D8" s="168" t="s">
        <v>92</v>
      </c>
      <c r="E8" s="172"/>
      <c r="F8" s="172"/>
      <c r="G8" s="172"/>
      <c r="H8" s="172"/>
      <c r="I8" s="172"/>
      <c r="J8" s="172"/>
      <c r="K8" s="172"/>
      <c r="L8" s="5"/>
    </row>
    <row r="9" spans="2:46" s="8" customFormat="1" ht="16.5" customHeight="1">
      <c r="B9" s="5"/>
      <c r="C9" s="172"/>
      <c r="D9" s="172"/>
      <c r="E9" s="196" t="s">
        <v>93</v>
      </c>
      <c r="F9" s="297"/>
      <c r="G9" s="297"/>
      <c r="H9" s="297"/>
      <c r="I9" s="172"/>
      <c r="J9" s="172"/>
      <c r="K9" s="172"/>
      <c r="L9" s="5"/>
    </row>
    <row r="10" spans="2:46" s="8" customFormat="1" ht="11.25">
      <c r="B10" s="5"/>
      <c r="C10" s="172"/>
      <c r="D10" s="172"/>
      <c r="E10" s="172"/>
      <c r="F10" s="172"/>
      <c r="G10" s="172"/>
      <c r="H10" s="172"/>
      <c r="I10" s="172"/>
      <c r="J10" s="172"/>
      <c r="K10" s="172"/>
      <c r="L10" s="5"/>
    </row>
    <row r="11" spans="2:46" s="8" customFormat="1" ht="12" customHeight="1">
      <c r="B11" s="5"/>
      <c r="C11" s="172"/>
      <c r="D11" s="168" t="s">
        <v>19</v>
      </c>
      <c r="E11" s="172"/>
      <c r="F11" s="169" t="s">
        <v>20</v>
      </c>
      <c r="G11" s="172"/>
      <c r="H11" s="172"/>
      <c r="I11" s="168" t="s">
        <v>21</v>
      </c>
      <c r="J11" s="169" t="s">
        <v>3</v>
      </c>
      <c r="K11" s="172"/>
      <c r="L11" s="5"/>
    </row>
    <row r="12" spans="2:46" s="8" customFormat="1" ht="12" customHeight="1">
      <c r="B12" s="5"/>
      <c r="C12" s="172"/>
      <c r="D12" s="168" t="s">
        <v>23</v>
      </c>
      <c r="E12" s="172"/>
      <c r="F12" s="169" t="s">
        <v>24</v>
      </c>
      <c r="G12" s="172"/>
      <c r="H12" s="172"/>
      <c r="I12" s="168" t="s">
        <v>25</v>
      </c>
      <c r="J12" s="298" t="str">
        <f>'Rekapitulace stavby'!AN8</f>
        <v>18. 6. 2025</v>
      </c>
      <c r="K12" s="172"/>
      <c r="L12" s="5"/>
    </row>
    <row r="13" spans="2:46" s="8" customFormat="1" ht="10.9" customHeight="1">
      <c r="B13" s="5"/>
      <c r="C13" s="172"/>
      <c r="D13" s="172"/>
      <c r="E13" s="172"/>
      <c r="F13" s="172"/>
      <c r="G13" s="172"/>
      <c r="H13" s="172"/>
      <c r="I13" s="172"/>
      <c r="J13" s="172"/>
      <c r="K13" s="172"/>
      <c r="L13" s="5"/>
    </row>
    <row r="14" spans="2:46" s="8" customFormat="1" ht="12" customHeight="1">
      <c r="B14" s="5"/>
      <c r="C14" s="172"/>
      <c r="D14" s="168" t="s">
        <v>27</v>
      </c>
      <c r="E14" s="172"/>
      <c r="F14" s="172"/>
      <c r="G14" s="172"/>
      <c r="H14" s="172"/>
      <c r="I14" s="168" t="s">
        <v>28</v>
      </c>
      <c r="J14" s="169" t="s">
        <v>29</v>
      </c>
      <c r="K14" s="172"/>
      <c r="L14" s="5"/>
    </row>
    <row r="15" spans="2:46" s="8" customFormat="1" ht="18" customHeight="1">
      <c r="B15" s="5"/>
      <c r="C15" s="172"/>
      <c r="D15" s="172"/>
      <c r="E15" s="169" t="s">
        <v>30</v>
      </c>
      <c r="F15" s="172"/>
      <c r="G15" s="172"/>
      <c r="H15" s="172"/>
      <c r="I15" s="168" t="s">
        <v>31</v>
      </c>
      <c r="J15" s="169" t="s">
        <v>3</v>
      </c>
      <c r="K15" s="172"/>
      <c r="L15" s="5"/>
    </row>
    <row r="16" spans="2:46" s="8" customFormat="1" ht="6.95" customHeight="1">
      <c r="B16" s="5"/>
      <c r="C16" s="172"/>
      <c r="D16" s="172"/>
      <c r="E16" s="172"/>
      <c r="F16" s="172"/>
      <c r="G16" s="172"/>
      <c r="H16" s="172"/>
      <c r="I16" s="172"/>
      <c r="J16" s="172"/>
      <c r="K16" s="172"/>
      <c r="L16" s="5"/>
    </row>
    <row r="17" spans="2:12" s="8" customFormat="1" ht="12" customHeight="1">
      <c r="B17" s="5"/>
      <c r="C17" s="172"/>
      <c r="D17" s="168" t="s">
        <v>32</v>
      </c>
      <c r="E17" s="172"/>
      <c r="F17" s="172"/>
      <c r="G17" s="172"/>
      <c r="H17" s="172"/>
      <c r="I17" s="168" t="s">
        <v>28</v>
      </c>
      <c r="J17" s="2" t="str">
        <f>'Rekapitulace stavby'!AN13</f>
        <v>Vyplň údaj</v>
      </c>
      <c r="K17" s="172"/>
      <c r="L17" s="5"/>
    </row>
    <row r="18" spans="2:12" s="8" customFormat="1" ht="18" customHeight="1">
      <c r="B18" s="5"/>
      <c r="C18" s="172"/>
      <c r="D18" s="172"/>
      <c r="E18" s="103" t="str">
        <f>'Rekapitulace stavby'!E14</f>
        <v>Vyplň údaj</v>
      </c>
      <c r="F18" s="122"/>
      <c r="G18" s="122"/>
      <c r="H18" s="122"/>
      <c r="I18" s="168" t="s">
        <v>31</v>
      </c>
      <c r="J18" s="2" t="str">
        <f>'Rekapitulace stavby'!AN14</f>
        <v>Vyplň údaj</v>
      </c>
      <c r="K18" s="172"/>
      <c r="L18" s="5"/>
    </row>
    <row r="19" spans="2:12" s="8" customFormat="1" ht="6.95" customHeight="1">
      <c r="B19" s="5"/>
      <c r="C19" s="172"/>
      <c r="D19" s="172"/>
      <c r="E19" s="172"/>
      <c r="F19" s="172"/>
      <c r="G19" s="172"/>
      <c r="H19" s="172"/>
      <c r="I19" s="172"/>
      <c r="J19" s="172"/>
      <c r="K19" s="172"/>
      <c r="L19" s="5"/>
    </row>
    <row r="20" spans="2:12" s="8" customFormat="1" ht="12" customHeight="1">
      <c r="B20" s="5"/>
      <c r="C20" s="172"/>
      <c r="D20" s="168" t="s">
        <v>34</v>
      </c>
      <c r="E20" s="172"/>
      <c r="F20" s="172"/>
      <c r="G20" s="172"/>
      <c r="H20" s="172"/>
      <c r="I20" s="168" t="s">
        <v>28</v>
      </c>
      <c r="J20" s="169" t="s">
        <v>35</v>
      </c>
      <c r="K20" s="172"/>
      <c r="L20" s="5"/>
    </row>
    <row r="21" spans="2:12" s="8" customFormat="1" ht="18" customHeight="1">
      <c r="B21" s="5"/>
      <c r="C21" s="172"/>
      <c r="D21" s="172"/>
      <c r="E21" s="169" t="s">
        <v>36</v>
      </c>
      <c r="F21" s="172"/>
      <c r="G21" s="172"/>
      <c r="H21" s="172"/>
      <c r="I21" s="168" t="s">
        <v>31</v>
      </c>
      <c r="J21" s="169" t="s">
        <v>3</v>
      </c>
      <c r="K21" s="172"/>
      <c r="L21" s="5"/>
    </row>
    <row r="22" spans="2:12" s="8" customFormat="1" ht="6.95" customHeight="1">
      <c r="B22" s="5"/>
      <c r="C22" s="172"/>
      <c r="D22" s="172"/>
      <c r="E22" s="172"/>
      <c r="F22" s="172"/>
      <c r="G22" s="172"/>
      <c r="H22" s="172"/>
      <c r="I22" s="172"/>
      <c r="J22" s="172"/>
      <c r="K22" s="172"/>
      <c r="L22" s="5"/>
    </row>
    <row r="23" spans="2:12" s="8" customFormat="1" ht="12" customHeight="1">
      <c r="B23" s="5"/>
      <c r="C23" s="172"/>
      <c r="D23" s="168" t="s">
        <v>38</v>
      </c>
      <c r="E23" s="172"/>
      <c r="F23" s="172"/>
      <c r="G23" s="172"/>
      <c r="H23" s="172"/>
      <c r="I23" s="168" t="s">
        <v>28</v>
      </c>
      <c r="J23" s="169" t="s">
        <v>39</v>
      </c>
      <c r="K23" s="172"/>
      <c r="L23" s="5"/>
    </row>
    <row r="24" spans="2:12" s="8" customFormat="1" ht="18" customHeight="1">
      <c r="B24" s="5"/>
      <c r="C24" s="172"/>
      <c r="D24" s="172"/>
      <c r="E24" s="169" t="s">
        <v>40</v>
      </c>
      <c r="F24" s="172"/>
      <c r="G24" s="172"/>
      <c r="H24" s="172"/>
      <c r="I24" s="168" t="s">
        <v>31</v>
      </c>
      <c r="J24" s="169" t="s">
        <v>3</v>
      </c>
      <c r="K24" s="172"/>
      <c r="L24" s="5"/>
    </row>
    <row r="25" spans="2:12" s="8" customFormat="1" ht="6.95" customHeight="1">
      <c r="B25" s="5"/>
      <c r="C25" s="172"/>
      <c r="D25" s="172"/>
      <c r="E25" s="172"/>
      <c r="F25" s="172"/>
      <c r="G25" s="172"/>
      <c r="H25" s="172"/>
      <c r="I25" s="172"/>
      <c r="J25" s="172"/>
      <c r="K25" s="172"/>
      <c r="L25" s="5"/>
    </row>
    <row r="26" spans="2:12" s="8" customFormat="1" ht="12" customHeight="1">
      <c r="B26" s="5"/>
      <c r="C26" s="172"/>
      <c r="D26" s="168" t="s">
        <v>41</v>
      </c>
      <c r="E26" s="172"/>
      <c r="F26" s="172"/>
      <c r="G26" s="172"/>
      <c r="H26" s="172"/>
      <c r="I26" s="172"/>
      <c r="J26" s="172"/>
      <c r="K26" s="172"/>
      <c r="L26" s="5"/>
    </row>
    <row r="27" spans="2:12" s="225" customFormat="1" ht="16.5" customHeight="1">
      <c r="B27" s="226"/>
      <c r="C27" s="281"/>
      <c r="D27" s="281"/>
      <c r="E27" s="170" t="s">
        <v>3</v>
      </c>
      <c r="F27" s="170"/>
      <c r="G27" s="170"/>
      <c r="H27" s="170"/>
      <c r="I27" s="281"/>
      <c r="J27" s="281"/>
      <c r="K27" s="281"/>
      <c r="L27" s="226"/>
    </row>
    <row r="28" spans="2:12" s="8" customFormat="1" ht="6.95" customHeight="1">
      <c r="B28" s="5"/>
      <c r="C28" s="172"/>
      <c r="D28" s="172"/>
      <c r="E28" s="172"/>
      <c r="F28" s="172"/>
      <c r="G28" s="172"/>
      <c r="H28" s="172"/>
      <c r="I28" s="172"/>
      <c r="J28" s="172"/>
      <c r="K28" s="172"/>
      <c r="L28" s="5"/>
    </row>
    <row r="29" spans="2:12" s="8" customFormat="1" ht="6.95" customHeight="1">
      <c r="B29" s="5"/>
      <c r="C29" s="172"/>
      <c r="D29" s="282"/>
      <c r="E29" s="282"/>
      <c r="F29" s="282"/>
      <c r="G29" s="282"/>
      <c r="H29" s="282"/>
      <c r="I29" s="282"/>
      <c r="J29" s="282"/>
      <c r="K29" s="282"/>
      <c r="L29" s="5"/>
    </row>
    <row r="30" spans="2:12" s="8" customFormat="1" ht="25.35" customHeight="1">
      <c r="B30" s="5"/>
      <c r="C30" s="172"/>
      <c r="D30" s="283" t="s">
        <v>43</v>
      </c>
      <c r="E30" s="172"/>
      <c r="F30" s="172"/>
      <c r="G30" s="172"/>
      <c r="H30" s="172"/>
      <c r="I30" s="172"/>
      <c r="J30" s="284">
        <f>ROUND(J107, 2)</f>
        <v>0</v>
      </c>
      <c r="K30" s="172"/>
      <c r="L30" s="5"/>
    </row>
    <row r="31" spans="2:12" s="8" customFormat="1" ht="6.95" customHeight="1">
      <c r="B31" s="5"/>
      <c r="C31" s="172"/>
      <c r="D31" s="282"/>
      <c r="E31" s="282"/>
      <c r="F31" s="282"/>
      <c r="G31" s="282"/>
      <c r="H31" s="282"/>
      <c r="I31" s="282"/>
      <c r="J31" s="282"/>
      <c r="K31" s="282"/>
      <c r="L31" s="5"/>
    </row>
    <row r="32" spans="2:12" s="8" customFormat="1" ht="14.45" customHeight="1">
      <c r="B32" s="5"/>
      <c r="C32" s="172"/>
      <c r="D32" s="172"/>
      <c r="E32" s="172"/>
      <c r="F32" s="285" t="s">
        <v>45</v>
      </c>
      <c r="G32" s="172"/>
      <c r="H32" s="172"/>
      <c r="I32" s="285" t="s">
        <v>44</v>
      </c>
      <c r="J32" s="285" t="s">
        <v>46</v>
      </c>
      <c r="K32" s="172"/>
      <c r="L32" s="5"/>
    </row>
    <row r="33" spans="2:12" s="8" customFormat="1" ht="14.45" customHeight="1">
      <c r="B33" s="5"/>
      <c r="C33" s="172"/>
      <c r="D33" s="286" t="s">
        <v>47</v>
      </c>
      <c r="E33" s="168" t="s">
        <v>48</v>
      </c>
      <c r="F33" s="287">
        <f>ROUND((SUM(BE107:BE983)),  2)</f>
        <v>0</v>
      </c>
      <c r="G33" s="172"/>
      <c r="H33" s="172"/>
      <c r="I33" s="288">
        <v>0.21</v>
      </c>
      <c r="J33" s="287">
        <f>ROUND(((SUM(BE107:BE983))*I33),  2)</f>
        <v>0</v>
      </c>
      <c r="K33" s="172"/>
      <c r="L33" s="5"/>
    </row>
    <row r="34" spans="2:12" s="8" customFormat="1" ht="14.45" customHeight="1">
      <c r="B34" s="5"/>
      <c r="C34" s="172"/>
      <c r="D34" s="172"/>
      <c r="E34" s="168" t="s">
        <v>49</v>
      </c>
      <c r="F34" s="287">
        <f>ROUND((SUM(BF107:BF983)),  2)</f>
        <v>0</v>
      </c>
      <c r="G34" s="172"/>
      <c r="H34" s="172"/>
      <c r="I34" s="288">
        <v>0.12</v>
      </c>
      <c r="J34" s="287">
        <f>ROUND(((SUM(BF107:BF983))*I34),  2)</f>
        <v>0</v>
      </c>
      <c r="K34" s="172"/>
      <c r="L34" s="5"/>
    </row>
    <row r="35" spans="2:12" s="8" customFormat="1" ht="14.45" hidden="1" customHeight="1">
      <c r="B35" s="5"/>
      <c r="C35" s="172"/>
      <c r="D35" s="172"/>
      <c r="E35" s="168" t="s">
        <v>50</v>
      </c>
      <c r="F35" s="287">
        <f>ROUND((SUM(BG107:BG983)),  2)</f>
        <v>0</v>
      </c>
      <c r="G35" s="172"/>
      <c r="H35" s="172"/>
      <c r="I35" s="288">
        <v>0.21</v>
      </c>
      <c r="J35" s="287">
        <f>0</f>
        <v>0</v>
      </c>
      <c r="K35" s="172"/>
      <c r="L35" s="5"/>
    </row>
    <row r="36" spans="2:12" s="8" customFormat="1" ht="14.45" hidden="1" customHeight="1">
      <c r="B36" s="5"/>
      <c r="C36" s="172"/>
      <c r="D36" s="172"/>
      <c r="E36" s="168" t="s">
        <v>51</v>
      </c>
      <c r="F36" s="287">
        <f>ROUND((SUM(BH107:BH983)),  2)</f>
        <v>0</v>
      </c>
      <c r="G36" s="172"/>
      <c r="H36" s="172"/>
      <c r="I36" s="288">
        <v>0.12</v>
      </c>
      <c r="J36" s="287">
        <f>0</f>
        <v>0</v>
      </c>
      <c r="K36" s="172"/>
      <c r="L36" s="5"/>
    </row>
    <row r="37" spans="2:12" s="8" customFormat="1" ht="14.45" hidden="1" customHeight="1">
      <c r="B37" s="5"/>
      <c r="C37" s="172"/>
      <c r="D37" s="172"/>
      <c r="E37" s="168" t="s">
        <v>52</v>
      </c>
      <c r="F37" s="287">
        <f>ROUND((SUM(BI107:BI983)),  2)</f>
        <v>0</v>
      </c>
      <c r="G37" s="172"/>
      <c r="H37" s="172"/>
      <c r="I37" s="288">
        <v>0</v>
      </c>
      <c r="J37" s="287">
        <f>0</f>
        <v>0</v>
      </c>
      <c r="K37" s="172"/>
      <c r="L37" s="5"/>
    </row>
    <row r="38" spans="2:12" s="8" customFormat="1" ht="6.95" customHeight="1">
      <c r="B38" s="5"/>
      <c r="C38" s="172"/>
      <c r="D38" s="172"/>
      <c r="E38" s="172"/>
      <c r="F38" s="172"/>
      <c r="G38" s="172"/>
      <c r="H38" s="172"/>
      <c r="I38" s="172"/>
      <c r="J38" s="172"/>
      <c r="K38" s="172"/>
      <c r="L38" s="5"/>
    </row>
    <row r="39" spans="2:12" s="8" customFormat="1" ht="25.35" customHeight="1">
      <c r="B39" s="5"/>
      <c r="C39" s="289"/>
      <c r="D39" s="290" t="s">
        <v>53</v>
      </c>
      <c r="E39" s="204"/>
      <c r="F39" s="204"/>
      <c r="G39" s="291" t="s">
        <v>54</v>
      </c>
      <c r="H39" s="292" t="s">
        <v>55</v>
      </c>
      <c r="I39" s="204"/>
      <c r="J39" s="293">
        <f>SUM(J30:J37)</f>
        <v>0</v>
      </c>
      <c r="K39" s="294"/>
      <c r="L39" s="5"/>
    </row>
    <row r="40" spans="2:12" s="8" customFormat="1" ht="14.45" customHeight="1">
      <c r="B40" s="129"/>
      <c r="C40" s="190"/>
      <c r="D40" s="190"/>
      <c r="E40" s="190"/>
      <c r="F40" s="190"/>
      <c r="G40" s="190"/>
      <c r="H40" s="190"/>
      <c r="I40" s="190"/>
      <c r="J40" s="190"/>
      <c r="K40" s="190"/>
      <c r="L40" s="5"/>
    </row>
    <row r="41" spans="2:12">
      <c r="C41" s="167"/>
      <c r="D41" s="167"/>
      <c r="E41" s="167"/>
      <c r="F41" s="167"/>
      <c r="G41" s="167"/>
      <c r="H41" s="167"/>
      <c r="I41" s="167"/>
      <c r="J41" s="167"/>
      <c r="K41" s="167"/>
    </row>
    <row r="42" spans="2:12">
      <c r="C42" s="167"/>
      <c r="D42" s="167"/>
      <c r="E42" s="167"/>
      <c r="F42" s="167"/>
      <c r="G42" s="167"/>
      <c r="H42" s="167"/>
      <c r="I42" s="167"/>
      <c r="J42" s="167"/>
      <c r="K42" s="167"/>
    </row>
    <row r="43" spans="2:12">
      <c r="C43" s="167"/>
      <c r="D43" s="167"/>
      <c r="E43" s="167"/>
      <c r="F43" s="167"/>
      <c r="G43" s="167"/>
      <c r="H43" s="167"/>
      <c r="I43" s="167"/>
      <c r="J43" s="167"/>
      <c r="K43" s="167"/>
    </row>
    <row r="44" spans="2:12" s="8" customFormat="1" ht="6.95" customHeight="1">
      <c r="B44" s="131"/>
      <c r="C44" s="191"/>
      <c r="D44" s="191"/>
      <c r="E44" s="191"/>
      <c r="F44" s="191"/>
      <c r="G44" s="191"/>
      <c r="H44" s="191"/>
      <c r="I44" s="191"/>
      <c r="J44" s="191"/>
      <c r="K44" s="191"/>
      <c r="L44" s="5"/>
    </row>
    <row r="45" spans="2:12" s="8" customFormat="1" ht="24.95" customHeight="1">
      <c r="B45" s="5"/>
      <c r="C45" s="192" t="s">
        <v>94</v>
      </c>
      <c r="D45" s="172"/>
      <c r="E45" s="172"/>
      <c r="F45" s="172"/>
      <c r="G45" s="172"/>
      <c r="H45" s="172"/>
      <c r="I45" s="172"/>
      <c r="J45" s="172"/>
      <c r="K45" s="172"/>
      <c r="L45" s="5"/>
    </row>
    <row r="46" spans="2:12" s="8" customFormat="1" ht="6.95" customHeight="1">
      <c r="B46" s="5"/>
      <c r="C46" s="172"/>
      <c r="D46" s="172"/>
      <c r="E46" s="172"/>
      <c r="F46" s="172"/>
      <c r="G46" s="172"/>
      <c r="H46" s="172"/>
      <c r="I46" s="172"/>
      <c r="J46" s="172"/>
      <c r="K46" s="172"/>
      <c r="L46" s="5"/>
    </row>
    <row r="47" spans="2:12" s="8" customFormat="1" ht="12" customHeight="1">
      <c r="B47" s="5"/>
      <c r="C47" s="168" t="s">
        <v>17</v>
      </c>
      <c r="D47" s="172"/>
      <c r="E47" s="172"/>
      <c r="F47" s="172"/>
      <c r="G47" s="172"/>
      <c r="H47" s="172"/>
      <c r="I47" s="172"/>
      <c r="J47" s="172"/>
      <c r="K47" s="172"/>
      <c r="L47" s="5"/>
    </row>
    <row r="48" spans="2:12" s="8" customFormat="1" ht="16.5" customHeight="1">
      <c r="B48" s="5"/>
      <c r="C48" s="172"/>
      <c r="D48" s="172"/>
      <c r="E48" s="295" t="str">
        <f>E7</f>
        <v>Odstranění části objektu a stavební úpravy občanské vybavenosti Slezanka a oplocení</v>
      </c>
      <c r="F48" s="296"/>
      <c r="G48" s="296"/>
      <c r="H48" s="296"/>
      <c r="I48" s="172"/>
      <c r="J48" s="172"/>
      <c r="K48" s="172"/>
      <c r="L48" s="5"/>
    </row>
    <row r="49" spans="2:47" s="8" customFormat="1" ht="12" customHeight="1">
      <c r="B49" s="5"/>
      <c r="C49" s="168" t="s">
        <v>92</v>
      </c>
      <c r="D49" s="172"/>
      <c r="E49" s="172"/>
      <c r="F49" s="172"/>
      <c r="G49" s="172"/>
      <c r="H49" s="172"/>
      <c r="I49" s="172"/>
      <c r="J49" s="172"/>
      <c r="K49" s="172"/>
      <c r="L49" s="5"/>
    </row>
    <row r="50" spans="2:47" s="8" customFormat="1" ht="16.5" customHeight="1">
      <c r="B50" s="5"/>
      <c r="C50" s="172"/>
      <c r="D50" s="172"/>
      <c r="E50" s="196" t="str">
        <f>E9</f>
        <v>D.1.1, D.1.2 - Architektonicko stavební a stavebně konstrukční řešení</v>
      </c>
      <c r="F50" s="297"/>
      <c r="G50" s="297"/>
      <c r="H50" s="297"/>
      <c r="I50" s="172"/>
      <c r="J50" s="172"/>
      <c r="K50" s="172"/>
      <c r="L50" s="5"/>
    </row>
    <row r="51" spans="2:47" s="8" customFormat="1" ht="6.95" customHeight="1">
      <c r="B51" s="5"/>
      <c r="C51" s="172"/>
      <c r="D51" s="172"/>
      <c r="E51" s="172"/>
      <c r="F51" s="172"/>
      <c r="G51" s="172"/>
      <c r="H51" s="172"/>
      <c r="I51" s="172"/>
      <c r="J51" s="172"/>
      <c r="K51" s="172"/>
      <c r="L51" s="5"/>
    </row>
    <row r="52" spans="2:47" s="8" customFormat="1" ht="12" customHeight="1">
      <c r="B52" s="5"/>
      <c r="C52" s="168" t="s">
        <v>23</v>
      </c>
      <c r="D52" s="172"/>
      <c r="E52" s="172"/>
      <c r="F52" s="169" t="str">
        <f>F12</f>
        <v>parc.č. 265/3, 260/7, 265/5, 270, 593 k.ú. Opava</v>
      </c>
      <c r="G52" s="172"/>
      <c r="H52" s="172"/>
      <c r="I52" s="168" t="s">
        <v>25</v>
      </c>
      <c r="J52" s="298" t="str">
        <f>IF(J12="","",J12)</f>
        <v>18. 6. 2025</v>
      </c>
      <c r="K52" s="172"/>
      <c r="L52" s="5"/>
    </row>
    <row r="53" spans="2:47" s="8" customFormat="1" ht="6.95" customHeight="1">
      <c r="B53" s="5"/>
      <c r="C53" s="172"/>
      <c r="D53" s="172"/>
      <c r="E53" s="172"/>
      <c r="F53" s="172"/>
      <c r="G53" s="172"/>
      <c r="H53" s="172"/>
      <c r="I53" s="172"/>
      <c r="J53" s="172"/>
      <c r="K53" s="172"/>
      <c r="L53" s="5"/>
    </row>
    <row r="54" spans="2:47" s="8" customFormat="1" ht="25.7" customHeight="1">
      <c r="B54" s="5"/>
      <c r="C54" s="168" t="s">
        <v>27</v>
      </c>
      <c r="D54" s="172"/>
      <c r="E54" s="172"/>
      <c r="F54" s="169" t="str">
        <f>E15</f>
        <v>Statutární město Opava</v>
      </c>
      <c r="G54" s="172"/>
      <c r="H54" s="172"/>
      <c r="I54" s="168" t="s">
        <v>34</v>
      </c>
      <c r="J54" s="299" t="str">
        <f>E21</f>
        <v>projekční kancelář INFOHOME, Opava</v>
      </c>
      <c r="K54" s="172"/>
      <c r="L54" s="5"/>
    </row>
    <row r="55" spans="2:47" s="8" customFormat="1" ht="25.7" customHeight="1">
      <c r="B55" s="5"/>
      <c r="C55" s="168" t="s">
        <v>32</v>
      </c>
      <c r="D55" s="172"/>
      <c r="E55" s="172"/>
      <c r="F55" s="169" t="str">
        <f>IF(E18="","",E18)</f>
        <v>Vyplň údaj</v>
      </c>
      <c r="G55" s="172"/>
      <c r="H55" s="172"/>
      <c r="I55" s="168" t="s">
        <v>38</v>
      </c>
      <c r="J55" s="299" t="str">
        <f>E24</f>
        <v>Ing. Alena Chmelová, Opava</v>
      </c>
      <c r="K55" s="172"/>
      <c r="L55" s="5"/>
    </row>
    <row r="56" spans="2:47" s="8" customFormat="1" ht="10.35" customHeight="1">
      <c r="B56" s="5"/>
      <c r="C56" s="172"/>
      <c r="D56" s="172"/>
      <c r="E56" s="172"/>
      <c r="F56" s="172"/>
      <c r="G56" s="172"/>
      <c r="H56" s="172"/>
      <c r="I56" s="172"/>
      <c r="J56" s="172"/>
      <c r="K56" s="172"/>
      <c r="L56" s="5"/>
    </row>
    <row r="57" spans="2:47" s="8" customFormat="1" ht="29.25" customHeight="1">
      <c r="B57" s="5"/>
      <c r="C57" s="300" t="s">
        <v>95</v>
      </c>
      <c r="D57" s="289"/>
      <c r="E57" s="289"/>
      <c r="F57" s="289"/>
      <c r="G57" s="289"/>
      <c r="H57" s="289"/>
      <c r="I57" s="289"/>
      <c r="J57" s="301" t="s">
        <v>96</v>
      </c>
      <c r="K57" s="289"/>
      <c r="L57" s="5"/>
    </row>
    <row r="58" spans="2:47" s="8" customFormat="1" ht="10.35" customHeight="1">
      <c r="B58" s="5"/>
      <c r="C58" s="172"/>
      <c r="D58" s="172"/>
      <c r="E58" s="172"/>
      <c r="F58" s="172"/>
      <c r="G58" s="172"/>
      <c r="H58" s="172"/>
      <c r="I58" s="172"/>
      <c r="J58" s="172"/>
      <c r="K58" s="172"/>
      <c r="L58" s="5"/>
    </row>
    <row r="59" spans="2:47" s="8" customFormat="1" ht="22.9" customHeight="1">
      <c r="B59" s="5"/>
      <c r="C59" s="302" t="s">
        <v>75</v>
      </c>
      <c r="D59" s="172"/>
      <c r="E59" s="172"/>
      <c r="F59" s="172"/>
      <c r="G59" s="172"/>
      <c r="H59" s="172"/>
      <c r="I59" s="172"/>
      <c r="J59" s="284">
        <f>J107</f>
        <v>0</v>
      </c>
      <c r="K59" s="172"/>
      <c r="L59" s="5"/>
      <c r="AU59" s="116" t="s">
        <v>97</v>
      </c>
    </row>
    <row r="60" spans="2:47" s="227" customFormat="1" ht="24.95" customHeight="1">
      <c r="B60" s="228"/>
      <c r="C60" s="303"/>
      <c r="D60" s="304" t="s">
        <v>98</v>
      </c>
      <c r="E60" s="305"/>
      <c r="F60" s="305"/>
      <c r="G60" s="305"/>
      <c r="H60" s="305"/>
      <c r="I60" s="305"/>
      <c r="J60" s="306">
        <f>J108</f>
        <v>0</v>
      </c>
      <c r="K60" s="303"/>
      <c r="L60" s="228"/>
    </row>
    <row r="61" spans="2:47" s="229" customFormat="1" ht="19.899999999999999" customHeight="1">
      <c r="B61" s="230"/>
      <c r="C61" s="307"/>
      <c r="D61" s="308" t="s">
        <v>99</v>
      </c>
      <c r="E61" s="309"/>
      <c r="F61" s="309"/>
      <c r="G61" s="309"/>
      <c r="H61" s="309"/>
      <c r="I61" s="309"/>
      <c r="J61" s="310">
        <f>J109</f>
        <v>0</v>
      </c>
      <c r="K61" s="307"/>
      <c r="L61" s="230"/>
    </row>
    <row r="62" spans="2:47" s="229" customFormat="1" ht="19.899999999999999" customHeight="1">
      <c r="B62" s="230"/>
      <c r="C62" s="307"/>
      <c r="D62" s="308" t="s">
        <v>100</v>
      </c>
      <c r="E62" s="309"/>
      <c r="F62" s="309"/>
      <c r="G62" s="309"/>
      <c r="H62" s="309"/>
      <c r="I62" s="309"/>
      <c r="J62" s="310">
        <f>J134</f>
        <v>0</v>
      </c>
      <c r="K62" s="307"/>
      <c r="L62" s="230"/>
    </row>
    <row r="63" spans="2:47" s="229" customFormat="1" ht="19.899999999999999" customHeight="1">
      <c r="B63" s="230"/>
      <c r="C63" s="307"/>
      <c r="D63" s="308" t="s">
        <v>101</v>
      </c>
      <c r="E63" s="309"/>
      <c r="F63" s="309"/>
      <c r="G63" s="309"/>
      <c r="H63" s="309"/>
      <c r="I63" s="309"/>
      <c r="J63" s="310">
        <f>J155</f>
        <v>0</v>
      </c>
      <c r="K63" s="307"/>
      <c r="L63" s="230"/>
    </row>
    <row r="64" spans="2:47" s="229" customFormat="1" ht="19.899999999999999" customHeight="1">
      <c r="B64" s="230"/>
      <c r="C64" s="307"/>
      <c r="D64" s="308" t="s">
        <v>102</v>
      </c>
      <c r="E64" s="309"/>
      <c r="F64" s="309"/>
      <c r="G64" s="309"/>
      <c r="H64" s="309"/>
      <c r="I64" s="309"/>
      <c r="J64" s="310">
        <f>J195</f>
        <v>0</v>
      </c>
      <c r="K64" s="307"/>
      <c r="L64" s="230"/>
    </row>
    <row r="65" spans="2:12" s="229" customFormat="1" ht="19.899999999999999" customHeight="1">
      <c r="B65" s="230"/>
      <c r="C65" s="307"/>
      <c r="D65" s="308" t="s">
        <v>103</v>
      </c>
      <c r="E65" s="309"/>
      <c r="F65" s="309"/>
      <c r="G65" s="309"/>
      <c r="H65" s="309"/>
      <c r="I65" s="309"/>
      <c r="J65" s="310">
        <f>J210</f>
        <v>0</v>
      </c>
      <c r="K65" s="307"/>
      <c r="L65" s="230"/>
    </row>
    <row r="66" spans="2:12" s="229" customFormat="1" ht="19.899999999999999" customHeight="1">
      <c r="B66" s="230"/>
      <c r="C66" s="307"/>
      <c r="D66" s="308" t="s">
        <v>104</v>
      </c>
      <c r="E66" s="309"/>
      <c r="F66" s="309"/>
      <c r="G66" s="309"/>
      <c r="H66" s="309"/>
      <c r="I66" s="309"/>
      <c r="J66" s="310">
        <f>J316</f>
        <v>0</v>
      </c>
      <c r="K66" s="307"/>
      <c r="L66" s="230"/>
    </row>
    <row r="67" spans="2:12" s="229" customFormat="1" ht="19.899999999999999" customHeight="1">
      <c r="B67" s="230"/>
      <c r="C67" s="307"/>
      <c r="D67" s="308" t="s">
        <v>105</v>
      </c>
      <c r="E67" s="309"/>
      <c r="F67" s="309"/>
      <c r="G67" s="309"/>
      <c r="H67" s="309"/>
      <c r="I67" s="309"/>
      <c r="J67" s="310">
        <f>J676</f>
        <v>0</v>
      </c>
      <c r="K67" s="307"/>
      <c r="L67" s="230"/>
    </row>
    <row r="68" spans="2:12" s="229" customFormat="1" ht="19.899999999999999" customHeight="1">
      <c r="B68" s="230"/>
      <c r="C68" s="307"/>
      <c r="D68" s="308" t="s">
        <v>106</v>
      </c>
      <c r="E68" s="309"/>
      <c r="F68" s="309"/>
      <c r="G68" s="309"/>
      <c r="H68" s="309"/>
      <c r="I68" s="309"/>
      <c r="J68" s="310">
        <f>J713</f>
        <v>0</v>
      </c>
      <c r="K68" s="307"/>
      <c r="L68" s="230"/>
    </row>
    <row r="69" spans="2:12" s="227" customFormat="1" ht="24.95" customHeight="1">
      <c r="B69" s="228"/>
      <c r="C69" s="303"/>
      <c r="D69" s="304" t="s">
        <v>107</v>
      </c>
      <c r="E69" s="305"/>
      <c r="F69" s="305"/>
      <c r="G69" s="305"/>
      <c r="H69" s="305"/>
      <c r="I69" s="305"/>
      <c r="J69" s="306">
        <f>J716</f>
        <v>0</v>
      </c>
      <c r="K69" s="303"/>
      <c r="L69" s="228"/>
    </row>
    <row r="70" spans="2:12" s="229" customFormat="1" ht="19.899999999999999" customHeight="1">
      <c r="B70" s="230"/>
      <c r="C70" s="307"/>
      <c r="D70" s="308" t="s">
        <v>108</v>
      </c>
      <c r="E70" s="309"/>
      <c r="F70" s="309"/>
      <c r="G70" s="309"/>
      <c r="H70" s="309"/>
      <c r="I70" s="309"/>
      <c r="J70" s="310">
        <f>J717</f>
        <v>0</v>
      </c>
      <c r="K70" s="307"/>
      <c r="L70" s="230"/>
    </row>
    <row r="71" spans="2:12" s="229" customFormat="1" ht="19.899999999999999" customHeight="1">
      <c r="B71" s="230"/>
      <c r="C71" s="307"/>
      <c r="D71" s="308" t="s">
        <v>109</v>
      </c>
      <c r="E71" s="309"/>
      <c r="F71" s="309"/>
      <c r="G71" s="309"/>
      <c r="H71" s="309"/>
      <c r="I71" s="309"/>
      <c r="J71" s="310">
        <f>J739</f>
        <v>0</v>
      </c>
      <c r="K71" s="307"/>
      <c r="L71" s="230"/>
    </row>
    <row r="72" spans="2:12" s="229" customFormat="1" ht="19.899999999999999" customHeight="1">
      <c r="B72" s="230"/>
      <c r="C72" s="307"/>
      <c r="D72" s="308" t="s">
        <v>110</v>
      </c>
      <c r="E72" s="309"/>
      <c r="F72" s="309"/>
      <c r="G72" s="309"/>
      <c r="H72" s="309"/>
      <c r="I72" s="309"/>
      <c r="J72" s="310">
        <f>J786</f>
        <v>0</v>
      </c>
      <c r="K72" s="307"/>
      <c r="L72" s="230"/>
    </row>
    <row r="73" spans="2:12" s="229" customFormat="1" ht="19.899999999999999" customHeight="1">
      <c r="B73" s="230"/>
      <c r="C73" s="307"/>
      <c r="D73" s="308" t="s">
        <v>111</v>
      </c>
      <c r="E73" s="309"/>
      <c r="F73" s="309"/>
      <c r="G73" s="309"/>
      <c r="H73" s="309"/>
      <c r="I73" s="309"/>
      <c r="J73" s="310">
        <f>J827</f>
        <v>0</v>
      </c>
      <c r="K73" s="307"/>
      <c r="L73" s="230"/>
    </row>
    <row r="74" spans="2:12" s="229" customFormat="1" ht="19.899999999999999" customHeight="1">
      <c r="B74" s="230"/>
      <c r="C74" s="307"/>
      <c r="D74" s="308" t="s">
        <v>112</v>
      </c>
      <c r="E74" s="309"/>
      <c r="F74" s="309"/>
      <c r="G74" s="309"/>
      <c r="H74" s="309"/>
      <c r="I74" s="309"/>
      <c r="J74" s="310">
        <f>J839</f>
        <v>0</v>
      </c>
      <c r="K74" s="307"/>
      <c r="L74" s="230"/>
    </row>
    <row r="75" spans="2:12" s="229" customFormat="1" ht="19.899999999999999" customHeight="1">
      <c r="B75" s="230"/>
      <c r="C75" s="307"/>
      <c r="D75" s="308" t="s">
        <v>113</v>
      </c>
      <c r="E75" s="309"/>
      <c r="F75" s="309"/>
      <c r="G75" s="309"/>
      <c r="H75" s="309"/>
      <c r="I75" s="309"/>
      <c r="J75" s="310">
        <f>J842</f>
        <v>0</v>
      </c>
      <c r="K75" s="307"/>
      <c r="L75" s="230"/>
    </row>
    <row r="76" spans="2:12" s="229" customFormat="1" ht="19.899999999999999" customHeight="1">
      <c r="B76" s="230"/>
      <c r="C76" s="307"/>
      <c r="D76" s="308" t="s">
        <v>114</v>
      </c>
      <c r="E76" s="309"/>
      <c r="F76" s="309"/>
      <c r="G76" s="309"/>
      <c r="H76" s="309"/>
      <c r="I76" s="309"/>
      <c r="J76" s="310">
        <f>J846</f>
        <v>0</v>
      </c>
      <c r="K76" s="307"/>
      <c r="L76" s="230"/>
    </row>
    <row r="77" spans="2:12" s="229" customFormat="1" ht="19.899999999999999" customHeight="1">
      <c r="B77" s="230"/>
      <c r="C77" s="307"/>
      <c r="D77" s="308" t="s">
        <v>115</v>
      </c>
      <c r="E77" s="309"/>
      <c r="F77" s="309"/>
      <c r="G77" s="309"/>
      <c r="H77" s="309"/>
      <c r="I77" s="309"/>
      <c r="J77" s="310">
        <f>J858</f>
        <v>0</v>
      </c>
      <c r="K77" s="307"/>
      <c r="L77" s="230"/>
    </row>
    <row r="78" spans="2:12" s="229" customFormat="1" ht="19.899999999999999" customHeight="1">
      <c r="B78" s="230"/>
      <c r="C78" s="307"/>
      <c r="D78" s="308" t="s">
        <v>116</v>
      </c>
      <c r="E78" s="309"/>
      <c r="F78" s="309"/>
      <c r="G78" s="309"/>
      <c r="H78" s="309"/>
      <c r="I78" s="309"/>
      <c r="J78" s="310">
        <f>J860</f>
        <v>0</v>
      </c>
      <c r="K78" s="307"/>
      <c r="L78" s="230"/>
    </row>
    <row r="79" spans="2:12" s="229" customFormat="1" ht="19.899999999999999" customHeight="1">
      <c r="B79" s="230"/>
      <c r="C79" s="307"/>
      <c r="D79" s="308" t="s">
        <v>117</v>
      </c>
      <c r="E79" s="309"/>
      <c r="F79" s="309"/>
      <c r="G79" s="309"/>
      <c r="H79" s="309"/>
      <c r="I79" s="309"/>
      <c r="J79" s="310">
        <f>J868</f>
        <v>0</v>
      </c>
      <c r="K79" s="307"/>
      <c r="L79" s="230"/>
    </row>
    <row r="80" spans="2:12" s="229" customFormat="1" ht="19.899999999999999" customHeight="1">
      <c r="B80" s="230"/>
      <c r="C80" s="307"/>
      <c r="D80" s="308" t="s">
        <v>118</v>
      </c>
      <c r="E80" s="309"/>
      <c r="F80" s="309"/>
      <c r="G80" s="309"/>
      <c r="H80" s="309"/>
      <c r="I80" s="309"/>
      <c r="J80" s="310">
        <f>J871</f>
        <v>0</v>
      </c>
      <c r="K80" s="307"/>
      <c r="L80" s="230"/>
    </row>
    <row r="81" spans="2:12" s="229" customFormat="1" ht="19.899999999999999" customHeight="1">
      <c r="B81" s="230"/>
      <c r="C81" s="307"/>
      <c r="D81" s="308" t="s">
        <v>119</v>
      </c>
      <c r="E81" s="309"/>
      <c r="F81" s="309"/>
      <c r="G81" s="309"/>
      <c r="H81" s="309"/>
      <c r="I81" s="309"/>
      <c r="J81" s="310">
        <f>J890</f>
        <v>0</v>
      </c>
      <c r="K81" s="307"/>
      <c r="L81" s="230"/>
    </row>
    <row r="82" spans="2:12" s="229" customFormat="1" ht="19.899999999999999" customHeight="1">
      <c r="B82" s="230"/>
      <c r="C82" s="307"/>
      <c r="D82" s="308" t="s">
        <v>120</v>
      </c>
      <c r="E82" s="309"/>
      <c r="F82" s="309"/>
      <c r="G82" s="309"/>
      <c r="H82" s="309"/>
      <c r="I82" s="309"/>
      <c r="J82" s="310">
        <f>J909</f>
        <v>0</v>
      </c>
      <c r="K82" s="307"/>
      <c r="L82" s="230"/>
    </row>
    <row r="83" spans="2:12" s="229" customFormat="1" ht="19.899999999999999" customHeight="1">
      <c r="B83" s="230"/>
      <c r="C83" s="307"/>
      <c r="D83" s="308" t="s">
        <v>121</v>
      </c>
      <c r="E83" s="309"/>
      <c r="F83" s="309"/>
      <c r="G83" s="309"/>
      <c r="H83" s="309"/>
      <c r="I83" s="309"/>
      <c r="J83" s="310">
        <f>J941</f>
        <v>0</v>
      </c>
      <c r="K83" s="307"/>
      <c r="L83" s="230"/>
    </row>
    <row r="84" spans="2:12" s="229" customFormat="1" ht="19.899999999999999" customHeight="1">
      <c r="B84" s="230"/>
      <c r="C84" s="307"/>
      <c r="D84" s="308" t="s">
        <v>122</v>
      </c>
      <c r="E84" s="309"/>
      <c r="F84" s="309"/>
      <c r="G84" s="309"/>
      <c r="H84" s="309"/>
      <c r="I84" s="309"/>
      <c r="J84" s="310">
        <f>J951</f>
        <v>0</v>
      </c>
      <c r="K84" s="307"/>
      <c r="L84" s="230"/>
    </row>
    <row r="85" spans="2:12" s="229" customFormat="1" ht="19.899999999999999" customHeight="1">
      <c r="B85" s="230"/>
      <c r="C85" s="307"/>
      <c r="D85" s="308" t="s">
        <v>123</v>
      </c>
      <c r="E85" s="309"/>
      <c r="F85" s="309"/>
      <c r="G85" s="309"/>
      <c r="H85" s="309"/>
      <c r="I85" s="309"/>
      <c r="J85" s="310">
        <f>J970</f>
        <v>0</v>
      </c>
      <c r="K85" s="307"/>
      <c r="L85" s="230"/>
    </row>
    <row r="86" spans="2:12" s="227" customFormat="1" ht="24.95" customHeight="1">
      <c r="B86" s="228"/>
      <c r="C86" s="303"/>
      <c r="D86" s="304" t="s">
        <v>124</v>
      </c>
      <c r="E86" s="305"/>
      <c r="F86" s="305"/>
      <c r="G86" s="305"/>
      <c r="H86" s="305"/>
      <c r="I86" s="305"/>
      <c r="J86" s="306">
        <f>J977</f>
        <v>0</v>
      </c>
      <c r="K86" s="303"/>
      <c r="L86" s="228"/>
    </row>
    <row r="87" spans="2:12" s="229" customFormat="1" ht="19.899999999999999" customHeight="1">
      <c r="B87" s="230"/>
      <c r="C87" s="307"/>
      <c r="D87" s="308" t="s">
        <v>125</v>
      </c>
      <c r="E87" s="309"/>
      <c r="F87" s="309"/>
      <c r="G87" s="309"/>
      <c r="H87" s="309"/>
      <c r="I87" s="309"/>
      <c r="J87" s="310">
        <f>J978</f>
        <v>0</v>
      </c>
      <c r="K87" s="307"/>
      <c r="L87" s="230"/>
    </row>
    <row r="88" spans="2:12" s="8" customFormat="1" ht="21.75" customHeight="1">
      <c r="B88" s="5"/>
      <c r="C88" s="172"/>
      <c r="D88" s="172"/>
      <c r="E88" s="172"/>
      <c r="F88" s="172"/>
      <c r="G88" s="172"/>
      <c r="H88" s="172"/>
      <c r="I88" s="172"/>
      <c r="J88" s="172"/>
      <c r="K88" s="172"/>
      <c r="L88" s="5"/>
    </row>
    <row r="89" spans="2:12" s="8" customFormat="1" ht="6.95" customHeight="1">
      <c r="B89" s="129"/>
      <c r="C89" s="190"/>
      <c r="D89" s="190"/>
      <c r="E89" s="190"/>
      <c r="F89" s="190"/>
      <c r="G89" s="190"/>
      <c r="H89" s="190"/>
      <c r="I89" s="190"/>
      <c r="J89" s="190"/>
      <c r="K89" s="190"/>
      <c r="L89" s="5"/>
    </row>
    <row r="90" spans="2:12">
      <c r="C90" s="167"/>
      <c r="D90" s="167"/>
      <c r="E90" s="167"/>
      <c r="F90" s="167"/>
      <c r="G90" s="167"/>
      <c r="H90" s="167"/>
      <c r="I90" s="167"/>
      <c r="J90" s="167"/>
      <c r="K90" s="167"/>
    </row>
    <row r="91" spans="2:12">
      <c r="C91" s="167"/>
      <c r="D91" s="167"/>
      <c r="E91" s="167"/>
      <c r="F91" s="167"/>
      <c r="G91" s="167"/>
      <c r="H91" s="167"/>
      <c r="I91" s="167"/>
      <c r="J91" s="167"/>
      <c r="K91" s="167"/>
    </row>
    <row r="92" spans="2:12">
      <c r="C92" s="167"/>
      <c r="D92" s="167"/>
      <c r="E92" s="167"/>
      <c r="F92" s="167"/>
      <c r="G92" s="167"/>
      <c r="H92" s="167"/>
      <c r="I92" s="167"/>
      <c r="J92" s="167"/>
      <c r="K92" s="167"/>
    </row>
    <row r="93" spans="2:12" s="8" customFormat="1" ht="6.95" customHeight="1">
      <c r="B93" s="131"/>
      <c r="C93" s="191"/>
      <c r="D93" s="191"/>
      <c r="E93" s="191"/>
      <c r="F93" s="191"/>
      <c r="G93" s="191"/>
      <c r="H93" s="191"/>
      <c r="I93" s="191"/>
      <c r="J93" s="191"/>
      <c r="K93" s="191"/>
      <c r="L93" s="5"/>
    </row>
    <row r="94" spans="2:12" s="8" customFormat="1" ht="24.95" customHeight="1">
      <c r="B94" s="5"/>
      <c r="C94" s="192" t="s">
        <v>126</v>
      </c>
      <c r="D94" s="172"/>
      <c r="E94" s="172"/>
      <c r="F94" s="172"/>
      <c r="G94" s="172"/>
      <c r="H94" s="172"/>
      <c r="I94" s="172"/>
      <c r="J94" s="172"/>
      <c r="K94" s="172"/>
      <c r="L94" s="5"/>
    </row>
    <row r="95" spans="2:12" s="8" customFormat="1" ht="6.95" customHeight="1">
      <c r="B95" s="5"/>
      <c r="C95" s="172"/>
      <c r="D95" s="172"/>
      <c r="E95" s="172"/>
      <c r="F95" s="172"/>
      <c r="G95" s="172"/>
      <c r="H95" s="172"/>
      <c r="I95" s="172"/>
      <c r="J95" s="172"/>
      <c r="K95" s="172"/>
      <c r="L95" s="5"/>
    </row>
    <row r="96" spans="2:12" s="8" customFormat="1" ht="12" customHeight="1">
      <c r="B96" s="5"/>
      <c r="C96" s="168" t="s">
        <v>17</v>
      </c>
      <c r="D96" s="172"/>
      <c r="E96" s="172"/>
      <c r="F96" s="172"/>
      <c r="G96" s="172"/>
      <c r="H96" s="172"/>
      <c r="I96" s="172"/>
      <c r="J96" s="172"/>
      <c r="K96" s="172"/>
      <c r="L96" s="5"/>
    </row>
    <row r="97" spans="2:65" s="8" customFormat="1" ht="16.5" customHeight="1">
      <c r="B97" s="5"/>
      <c r="C97" s="172"/>
      <c r="D97" s="172"/>
      <c r="E97" s="295" t="str">
        <f>E7</f>
        <v>Odstranění části objektu a stavební úpravy občanské vybavenosti Slezanka a oplocení</v>
      </c>
      <c r="F97" s="296"/>
      <c r="G97" s="296"/>
      <c r="H97" s="296"/>
      <c r="I97" s="172"/>
      <c r="J97" s="172"/>
      <c r="K97" s="172"/>
      <c r="L97" s="5"/>
    </row>
    <row r="98" spans="2:65" s="8" customFormat="1" ht="12" customHeight="1">
      <c r="B98" s="5"/>
      <c r="C98" s="168" t="s">
        <v>92</v>
      </c>
      <c r="D98" s="172"/>
      <c r="E98" s="172"/>
      <c r="F98" s="172"/>
      <c r="G98" s="172"/>
      <c r="H98" s="172"/>
      <c r="I98" s="172"/>
      <c r="J98" s="172"/>
      <c r="K98" s="172"/>
      <c r="L98" s="5"/>
    </row>
    <row r="99" spans="2:65" s="8" customFormat="1" ht="16.5" customHeight="1">
      <c r="B99" s="5"/>
      <c r="C99" s="172"/>
      <c r="D99" s="172"/>
      <c r="E99" s="196" t="str">
        <f>E9</f>
        <v>D.1.1, D.1.2 - Architektonicko stavební a stavebně konstrukční řešení</v>
      </c>
      <c r="F99" s="297"/>
      <c r="G99" s="297"/>
      <c r="H99" s="297"/>
      <c r="I99" s="172"/>
      <c r="J99" s="172"/>
      <c r="K99" s="172"/>
      <c r="L99" s="5"/>
    </row>
    <row r="100" spans="2:65" s="8" customFormat="1" ht="6.95" customHeight="1">
      <c r="B100" s="5"/>
      <c r="C100" s="172"/>
      <c r="D100" s="172"/>
      <c r="E100" s="172"/>
      <c r="F100" s="172"/>
      <c r="G100" s="172"/>
      <c r="H100" s="172"/>
      <c r="I100" s="172"/>
      <c r="J100" s="172"/>
      <c r="K100" s="172"/>
      <c r="L100" s="5"/>
    </row>
    <row r="101" spans="2:65" s="8" customFormat="1" ht="12" customHeight="1">
      <c r="B101" s="5"/>
      <c r="C101" s="168" t="s">
        <v>23</v>
      </c>
      <c r="D101" s="172"/>
      <c r="E101" s="172"/>
      <c r="F101" s="169" t="str">
        <f>F12</f>
        <v>parc.č. 265/3, 260/7, 265/5, 270, 593 k.ú. Opava</v>
      </c>
      <c r="G101" s="172"/>
      <c r="H101" s="172"/>
      <c r="I101" s="168" t="s">
        <v>25</v>
      </c>
      <c r="J101" s="298" t="str">
        <f>IF(J12="","",J12)</f>
        <v>18. 6. 2025</v>
      </c>
      <c r="K101" s="172"/>
      <c r="L101" s="5"/>
    </row>
    <row r="102" spans="2:65" s="8" customFormat="1" ht="6.95" customHeight="1">
      <c r="B102" s="5"/>
      <c r="C102" s="172"/>
      <c r="D102" s="172"/>
      <c r="E102" s="172"/>
      <c r="F102" s="172"/>
      <c r="G102" s="172"/>
      <c r="H102" s="172"/>
      <c r="I102" s="172"/>
      <c r="J102" s="172"/>
      <c r="K102" s="172"/>
      <c r="L102" s="5"/>
    </row>
    <row r="103" spans="2:65" s="8" customFormat="1" ht="25.7" customHeight="1">
      <c r="B103" s="5"/>
      <c r="C103" s="168" t="s">
        <v>27</v>
      </c>
      <c r="D103" s="172"/>
      <c r="E103" s="172"/>
      <c r="F103" s="169" t="str">
        <f>E15</f>
        <v>Statutární město Opava</v>
      </c>
      <c r="G103" s="172"/>
      <c r="H103" s="172"/>
      <c r="I103" s="168" t="s">
        <v>34</v>
      </c>
      <c r="J103" s="299" t="str">
        <f>E21</f>
        <v>projekční kancelář INFOHOME, Opava</v>
      </c>
      <c r="K103" s="172"/>
      <c r="L103" s="5"/>
    </row>
    <row r="104" spans="2:65" s="8" customFormat="1" ht="25.7" customHeight="1">
      <c r="B104" s="5"/>
      <c r="C104" s="168" t="s">
        <v>32</v>
      </c>
      <c r="D104" s="172"/>
      <c r="E104" s="172"/>
      <c r="F104" s="169" t="str">
        <f>IF(E18="","",E18)</f>
        <v>Vyplň údaj</v>
      </c>
      <c r="G104" s="172"/>
      <c r="H104" s="172"/>
      <c r="I104" s="168" t="s">
        <v>38</v>
      </c>
      <c r="J104" s="299" t="str">
        <f>E24</f>
        <v>Ing. Alena Chmelová, Opava</v>
      </c>
      <c r="K104" s="172"/>
      <c r="L104" s="5"/>
    </row>
    <row r="105" spans="2:65" s="8" customFormat="1" ht="10.35" customHeight="1">
      <c r="B105" s="5"/>
      <c r="C105" s="172"/>
      <c r="D105" s="172"/>
      <c r="E105" s="172"/>
      <c r="F105" s="172"/>
      <c r="G105" s="172"/>
      <c r="H105" s="172"/>
      <c r="I105" s="172"/>
      <c r="J105" s="172"/>
      <c r="K105" s="172"/>
      <c r="L105" s="5"/>
    </row>
    <row r="106" spans="2:65" s="231" customFormat="1" ht="29.25" customHeight="1">
      <c r="B106" s="232"/>
      <c r="C106" s="311" t="s">
        <v>127</v>
      </c>
      <c r="D106" s="312" t="s">
        <v>62</v>
      </c>
      <c r="E106" s="312" t="s">
        <v>58</v>
      </c>
      <c r="F106" s="312" t="s">
        <v>59</v>
      </c>
      <c r="G106" s="312" t="s">
        <v>128</v>
      </c>
      <c r="H106" s="312" t="s">
        <v>129</v>
      </c>
      <c r="I106" s="312" t="s">
        <v>130</v>
      </c>
      <c r="J106" s="312" t="s">
        <v>96</v>
      </c>
      <c r="K106" s="313" t="s">
        <v>131</v>
      </c>
      <c r="L106" s="232"/>
      <c r="M106" s="143" t="s">
        <v>3</v>
      </c>
      <c r="N106" s="144" t="s">
        <v>47</v>
      </c>
      <c r="O106" s="144" t="s">
        <v>132</v>
      </c>
      <c r="P106" s="144" t="s">
        <v>133</v>
      </c>
      <c r="Q106" s="144" t="s">
        <v>134</v>
      </c>
      <c r="R106" s="144" t="s">
        <v>135</v>
      </c>
      <c r="S106" s="144" t="s">
        <v>136</v>
      </c>
      <c r="T106" s="145" t="s">
        <v>137</v>
      </c>
    </row>
    <row r="107" spans="2:65" s="8" customFormat="1" ht="22.9" customHeight="1">
      <c r="B107" s="5"/>
      <c r="C107" s="208" t="s">
        <v>138</v>
      </c>
      <c r="D107" s="172"/>
      <c r="E107" s="172"/>
      <c r="F107" s="172"/>
      <c r="G107" s="172"/>
      <c r="H107" s="172"/>
      <c r="I107" s="172"/>
      <c r="J107" s="314">
        <f>BK107</f>
        <v>0</v>
      </c>
      <c r="K107" s="172"/>
      <c r="L107" s="5"/>
      <c r="M107" s="146"/>
      <c r="N107" s="138"/>
      <c r="O107" s="138"/>
      <c r="P107" s="233">
        <f>P108+P716+P977</f>
        <v>0</v>
      </c>
      <c r="Q107" s="138"/>
      <c r="R107" s="233">
        <f>R108+R716+R977</f>
        <v>80.478637940000013</v>
      </c>
      <c r="S107" s="138"/>
      <c r="T107" s="234">
        <f>T108+T716+T977</f>
        <v>3265.6472083399999</v>
      </c>
      <c r="AT107" s="116" t="s">
        <v>76</v>
      </c>
      <c r="AU107" s="116" t="s">
        <v>97</v>
      </c>
      <c r="BK107" s="235">
        <f>BK108+BK716+BK977</f>
        <v>0</v>
      </c>
    </row>
    <row r="108" spans="2:65" s="4" customFormat="1" ht="25.9" customHeight="1">
      <c r="B108" s="236"/>
      <c r="C108" s="277"/>
      <c r="D108" s="278" t="s">
        <v>76</v>
      </c>
      <c r="E108" s="315" t="s">
        <v>139</v>
      </c>
      <c r="F108" s="315" t="s">
        <v>140</v>
      </c>
      <c r="G108" s="277"/>
      <c r="H108" s="277"/>
      <c r="I108" s="277"/>
      <c r="J108" s="316">
        <f>BK108</f>
        <v>0</v>
      </c>
      <c r="K108" s="277"/>
      <c r="L108" s="236"/>
      <c r="M108" s="238"/>
      <c r="P108" s="239">
        <f>P109+P134+P155+P195+P210+P316+P676+P713</f>
        <v>0</v>
      </c>
      <c r="R108" s="239">
        <f>R109+R134+R155+R195+R210+R316+R676+R713</f>
        <v>74.931105240000008</v>
      </c>
      <c r="T108" s="240">
        <f>T109+T134+T155+T195+T210+T316+T676+T713</f>
        <v>3209.5001130000001</v>
      </c>
      <c r="AR108" s="237" t="s">
        <v>85</v>
      </c>
      <c r="AT108" s="241" t="s">
        <v>76</v>
      </c>
      <c r="AU108" s="241" t="s">
        <v>77</v>
      </c>
      <c r="AY108" s="237" t="s">
        <v>141</v>
      </c>
      <c r="BK108" s="242">
        <f>BK109+BK134+BK155+BK195+BK210+BK316+BK676+BK713</f>
        <v>0</v>
      </c>
    </row>
    <row r="109" spans="2:65" s="4" customFormat="1" ht="22.9" customHeight="1">
      <c r="B109" s="236"/>
      <c r="C109" s="277"/>
      <c r="D109" s="278" t="s">
        <v>76</v>
      </c>
      <c r="E109" s="279" t="s">
        <v>85</v>
      </c>
      <c r="F109" s="279" t="s">
        <v>142</v>
      </c>
      <c r="G109" s="277"/>
      <c r="H109" s="277"/>
      <c r="I109" s="277"/>
      <c r="J109" s="280">
        <f>BK109</f>
        <v>0</v>
      </c>
      <c r="K109" s="277"/>
      <c r="L109" s="236"/>
      <c r="M109" s="238"/>
      <c r="P109" s="239">
        <f>SUM(P110:P133)</f>
        <v>0</v>
      </c>
      <c r="R109" s="239">
        <f>SUM(R110:R133)</f>
        <v>0</v>
      </c>
      <c r="T109" s="240">
        <f>SUM(T110:T133)</f>
        <v>686.68900000000008</v>
      </c>
      <c r="AR109" s="237" t="s">
        <v>85</v>
      </c>
      <c r="AT109" s="241" t="s">
        <v>76</v>
      </c>
      <c r="AU109" s="241" t="s">
        <v>85</v>
      </c>
      <c r="AY109" s="237" t="s">
        <v>141</v>
      </c>
      <c r="BK109" s="242">
        <f>SUM(BK110:BK133)</f>
        <v>0</v>
      </c>
    </row>
    <row r="110" spans="2:65" s="8" customFormat="1" ht="37.9" customHeight="1">
      <c r="B110" s="5"/>
      <c r="C110" s="260" t="s">
        <v>85</v>
      </c>
      <c r="D110" s="260" t="s">
        <v>143</v>
      </c>
      <c r="E110" s="261" t="s">
        <v>144</v>
      </c>
      <c r="F110" s="262" t="s">
        <v>145</v>
      </c>
      <c r="G110" s="263" t="s">
        <v>146</v>
      </c>
      <c r="H110" s="264">
        <v>15</v>
      </c>
      <c r="I110" s="6"/>
      <c r="J110" s="266">
        <f>ROUND(I110*H110,2)</f>
        <v>0</v>
      </c>
      <c r="K110" s="262" t="s">
        <v>147</v>
      </c>
      <c r="L110" s="5"/>
      <c r="M110" s="7" t="s">
        <v>3</v>
      </c>
      <c r="N110" s="243" t="s">
        <v>48</v>
      </c>
      <c r="P110" s="244">
        <f>O110*H110</f>
        <v>0</v>
      </c>
      <c r="Q110" s="244">
        <v>0</v>
      </c>
      <c r="R110" s="244">
        <f>Q110*H110</f>
        <v>0</v>
      </c>
      <c r="S110" s="244">
        <v>0</v>
      </c>
      <c r="T110" s="245">
        <f>S110*H110</f>
        <v>0</v>
      </c>
      <c r="AR110" s="246" t="s">
        <v>148</v>
      </c>
      <c r="AT110" s="246" t="s">
        <v>143</v>
      </c>
      <c r="AU110" s="246" t="s">
        <v>87</v>
      </c>
      <c r="AY110" s="116" t="s">
        <v>141</v>
      </c>
      <c r="BE110" s="247">
        <f>IF(N110="základní",J110,0)</f>
        <v>0</v>
      </c>
      <c r="BF110" s="247">
        <f>IF(N110="snížená",J110,0)</f>
        <v>0</v>
      </c>
      <c r="BG110" s="247">
        <f>IF(N110="zákl. přenesená",J110,0)</f>
        <v>0</v>
      </c>
      <c r="BH110" s="247">
        <f>IF(N110="sníž. přenesená",J110,0)</f>
        <v>0</v>
      </c>
      <c r="BI110" s="247">
        <f>IF(N110="nulová",J110,0)</f>
        <v>0</v>
      </c>
      <c r="BJ110" s="116" t="s">
        <v>85</v>
      </c>
      <c r="BK110" s="247">
        <f>ROUND(I110*H110,2)</f>
        <v>0</v>
      </c>
      <c r="BL110" s="116" t="s">
        <v>148</v>
      </c>
      <c r="BM110" s="246" t="s">
        <v>149</v>
      </c>
    </row>
    <row r="111" spans="2:65" s="8" customFormat="1" ht="11.25">
      <c r="B111" s="5"/>
      <c r="C111" s="172"/>
      <c r="D111" s="275" t="s">
        <v>150</v>
      </c>
      <c r="E111" s="172"/>
      <c r="F111" s="276" t="s">
        <v>151</v>
      </c>
      <c r="G111" s="172"/>
      <c r="H111" s="172"/>
      <c r="I111" s="172"/>
      <c r="J111" s="172"/>
      <c r="K111" s="172"/>
      <c r="L111" s="5"/>
      <c r="M111" s="256"/>
      <c r="T111" s="142"/>
      <c r="AT111" s="116" t="s">
        <v>150</v>
      </c>
      <c r="AU111" s="116" t="s">
        <v>87</v>
      </c>
    </row>
    <row r="112" spans="2:65" s="9" customFormat="1" ht="11.25">
      <c r="B112" s="248"/>
      <c r="C112" s="267"/>
      <c r="D112" s="268" t="s">
        <v>152</v>
      </c>
      <c r="E112" s="269" t="s">
        <v>3</v>
      </c>
      <c r="F112" s="270" t="s">
        <v>153</v>
      </c>
      <c r="G112" s="267"/>
      <c r="H112" s="269" t="s">
        <v>3</v>
      </c>
      <c r="I112" s="267"/>
      <c r="J112" s="267"/>
      <c r="K112" s="267"/>
      <c r="L112" s="248"/>
      <c r="M112" s="250"/>
      <c r="T112" s="251"/>
      <c r="AT112" s="249" t="s">
        <v>152</v>
      </c>
      <c r="AU112" s="249" t="s">
        <v>87</v>
      </c>
      <c r="AV112" s="9" t="s">
        <v>85</v>
      </c>
      <c r="AW112" s="9" t="s">
        <v>37</v>
      </c>
      <c r="AX112" s="9" t="s">
        <v>77</v>
      </c>
      <c r="AY112" s="249" t="s">
        <v>141</v>
      </c>
    </row>
    <row r="113" spans="2:65" s="10" customFormat="1" ht="11.25">
      <c r="B113" s="252"/>
      <c r="C113" s="271"/>
      <c r="D113" s="268" t="s">
        <v>152</v>
      </c>
      <c r="E113" s="272" t="s">
        <v>3</v>
      </c>
      <c r="F113" s="273" t="s">
        <v>154</v>
      </c>
      <c r="G113" s="271"/>
      <c r="H113" s="274">
        <v>15</v>
      </c>
      <c r="I113" s="271"/>
      <c r="J113" s="271"/>
      <c r="K113" s="271"/>
      <c r="L113" s="252"/>
      <c r="M113" s="254"/>
      <c r="T113" s="255"/>
      <c r="AT113" s="253" t="s">
        <v>152</v>
      </c>
      <c r="AU113" s="253" t="s">
        <v>87</v>
      </c>
      <c r="AV113" s="10" t="s">
        <v>87</v>
      </c>
      <c r="AW113" s="10" t="s">
        <v>37</v>
      </c>
      <c r="AX113" s="10" t="s">
        <v>85</v>
      </c>
      <c r="AY113" s="253" t="s">
        <v>141</v>
      </c>
    </row>
    <row r="114" spans="2:65" s="8" customFormat="1" ht="44.25" customHeight="1">
      <c r="B114" s="5"/>
      <c r="C114" s="260" t="s">
        <v>87</v>
      </c>
      <c r="D114" s="260" t="s">
        <v>143</v>
      </c>
      <c r="E114" s="261" t="s">
        <v>155</v>
      </c>
      <c r="F114" s="262" t="s">
        <v>156</v>
      </c>
      <c r="G114" s="263" t="s">
        <v>146</v>
      </c>
      <c r="H114" s="264">
        <v>335</v>
      </c>
      <c r="I114" s="6"/>
      <c r="J114" s="266">
        <f>ROUND(I114*H114,2)</f>
        <v>0</v>
      </c>
      <c r="K114" s="262" t="s">
        <v>147</v>
      </c>
      <c r="L114" s="5"/>
      <c r="M114" s="7" t="s">
        <v>3</v>
      </c>
      <c r="N114" s="243" t="s">
        <v>48</v>
      </c>
      <c r="P114" s="244">
        <f>O114*H114</f>
        <v>0</v>
      </c>
      <c r="Q114" s="244">
        <v>0</v>
      </c>
      <c r="R114" s="244">
        <f>Q114*H114</f>
        <v>0</v>
      </c>
      <c r="S114" s="244">
        <v>0.255</v>
      </c>
      <c r="T114" s="245">
        <f>S114*H114</f>
        <v>85.424999999999997</v>
      </c>
      <c r="AR114" s="246" t="s">
        <v>148</v>
      </c>
      <c r="AT114" s="246" t="s">
        <v>143</v>
      </c>
      <c r="AU114" s="246" t="s">
        <v>87</v>
      </c>
      <c r="AY114" s="116" t="s">
        <v>141</v>
      </c>
      <c r="BE114" s="247">
        <f>IF(N114="základní",J114,0)</f>
        <v>0</v>
      </c>
      <c r="BF114" s="247">
        <f>IF(N114="snížená",J114,0)</f>
        <v>0</v>
      </c>
      <c r="BG114" s="247">
        <f>IF(N114="zákl. přenesená",J114,0)</f>
        <v>0</v>
      </c>
      <c r="BH114" s="247">
        <f>IF(N114="sníž. přenesená",J114,0)</f>
        <v>0</v>
      </c>
      <c r="BI114" s="247">
        <f>IF(N114="nulová",J114,0)</f>
        <v>0</v>
      </c>
      <c r="BJ114" s="116" t="s">
        <v>85</v>
      </c>
      <c r="BK114" s="247">
        <f>ROUND(I114*H114,2)</f>
        <v>0</v>
      </c>
      <c r="BL114" s="116" t="s">
        <v>148</v>
      </c>
      <c r="BM114" s="246" t="s">
        <v>157</v>
      </c>
    </row>
    <row r="115" spans="2:65" s="8" customFormat="1" ht="11.25">
      <c r="B115" s="5"/>
      <c r="C115" s="172"/>
      <c r="D115" s="275" t="s">
        <v>150</v>
      </c>
      <c r="E115" s="172"/>
      <c r="F115" s="276" t="s">
        <v>158</v>
      </c>
      <c r="G115" s="172"/>
      <c r="H115" s="172"/>
      <c r="I115" s="172"/>
      <c r="J115" s="172"/>
      <c r="K115" s="172"/>
      <c r="L115" s="5"/>
      <c r="M115" s="256"/>
      <c r="T115" s="142"/>
      <c r="AT115" s="116" t="s">
        <v>150</v>
      </c>
      <c r="AU115" s="116" t="s">
        <v>87</v>
      </c>
    </row>
    <row r="116" spans="2:65" s="9" customFormat="1" ht="11.25">
      <c r="B116" s="248"/>
      <c r="C116" s="267"/>
      <c r="D116" s="268" t="s">
        <v>152</v>
      </c>
      <c r="E116" s="269" t="s">
        <v>3</v>
      </c>
      <c r="F116" s="270" t="s">
        <v>153</v>
      </c>
      <c r="G116" s="267"/>
      <c r="H116" s="269" t="s">
        <v>3</v>
      </c>
      <c r="I116" s="267"/>
      <c r="J116" s="267"/>
      <c r="K116" s="267"/>
      <c r="L116" s="248"/>
      <c r="M116" s="250"/>
      <c r="T116" s="251"/>
      <c r="AT116" s="249" t="s">
        <v>152</v>
      </c>
      <c r="AU116" s="249" t="s">
        <v>87</v>
      </c>
      <c r="AV116" s="9" t="s">
        <v>85</v>
      </c>
      <c r="AW116" s="9" t="s">
        <v>37</v>
      </c>
      <c r="AX116" s="9" t="s">
        <v>77</v>
      </c>
      <c r="AY116" s="249" t="s">
        <v>141</v>
      </c>
    </row>
    <row r="117" spans="2:65" s="10" customFormat="1" ht="11.25">
      <c r="B117" s="252"/>
      <c r="C117" s="271"/>
      <c r="D117" s="268" t="s">
        <v>152</v>
      </c>
      <c r="E117" s="272" t="s">
        <v>3</v>
      </c>
      <c r="F117" s="273" t="s">
        <v>159</v>
      </c>
      <c r="G117" s="271"/>
      <c r="H117" s="274">
        <v>335</v>
      </c>
      <c r="I117" s="271"/>
      <c r="J117" s="271"/>
      <c r="K117" s="271"/>
      <c r="L117" s="252"/>
      <c r="M117" s="254"/>
      <c r="T117" s="255"/>
      <c r="AT117" s="253" t="s">
        <v>152</v>
      </c>
      <c r="AU117" s="253" t="s">
        <v>87</v>
      </c>
      <c r="AV117" s="10" t="s">
        <v>87</v>
      </c>
      <c r="AW117" s="10" t="s">
        <v>37</v>
      </c>
      <c r="AX117" s="10" t="s">
        <v>85</v>
      </c>
      <c r="AY117" s="253" t="s">
        <v>141</v>
      </c>
    </row>
    <row r="118" spans="2:65" s="8" customFormat="1" ht="37.9" customHeight="1">
      <c r="B118" s="5"/>
      <c r="C118" s="260" t="s">
        <v>160</v>
      </c>
      <c r="D118" s="260" t="s">
        <v>143</v>
      </c>
      <c r="E118" s="261" t="s">
        <v>161</v>
      </c>
      <c r="F118" s="262" t="s">
        <v>162</v>
      </c>
      <c r="G118" s="263" t="s">
        <v>146</v>
      </c>
      <c r="H118" s="264">
        <v>335</v>
      </c>
      <c r="I118" s="6"/>
      <c r="J118" s="266">
        <f>ROUND(I118*H118,2)</f>
        <v>0</v>
      </c>
      <c r="K118" s="262" t="s">
        <v>147</v>
      </c>
      <c r="L118" s="5"/>
      <c r="M118" s="7" t="s">
        <v>3</v>
      </c>
      <c r="N118" s="243" t="s">
        <v>48</v>
      </c>
      <c r="P118" s="244">
        <f>O118*H118</f>
        <v>0</v>
      </c>
      <c r="Q118" s="244">
        <v>0</v>
      </c>
      <c r="R118" s="244">
        <f>Q118*H118</f>
        <v>0</v>
      </c>
      <c r="S118" s="244">
        <v>0.33</v>
      </c>
      <c r="T118" s="245">
        <f>S118*H118</f>
        <v>110.55000000000001</v>
      </c>
      <c r="AR118" s="246" t="s">
        <v>148</v>
      </c>
      <c r="AT118" s="246" t="s">
        <v>143</v>
      </c>
      <c r="AU118" s="246" t="s">
        <v>87</v>
      </c>
      <c r="AY118" s="116" t="s">
        <v>141</v>
      </c>
      <c r="BE118" s="247">
        <f>IF(N118="základní",J118,0)</f>
        <v>0</v>
      </c>
      <c r="BF118" s="247">
        <f>IF(N118="snížená",J118,0)</f>
        <v>0</v>
      </c>
      <c r="BG118" s="247">
        <f>IF(N118="zákl. přenesená",J118,0)</f>
        <v>0</v>
      </c>
      <c r="BH118" s="247">
        <f>IF(N118="sníž. přenesená",J118,0)</f>
        <v>0</v>
      </c>
      <c r="BI118" s="247">
        <f>IF(N118="nulová",J118,0)</f>
        <v>0</v>
      </c>
      <c r="BJ118" s="116" t="s">
        <v>85</v>
      </c>
      <c r="BK118" s="247">
        <f>ROUND(I118*H118,2)</f>
        <v>0</v>
      </c>
      <c r="BL118" s="116" t="s">
        <v>148</v>
      </c>
      <c r="BM118" s="246" t="s">
        <v>163</v>
      </c>
    </row>
    <row r="119" spans="2:65" s="8" customFormat="1" ht="11.25">
      <c r="B119" s="5"/>
      <c r="C119" s="172"/>
      <c r="D119" s="275" t="s">
        <v>150</v>
      </c>
      <c r="E119" s="172"/>
      <c r="F119" s="276" t="s">
        <v>164</v>
      </c>
      <c r="G119" s="172"/>
      <c r="H119" s="172"/>
      <c r="I119" s="172"/>
      <c r="J119" s="172"/>
      <c r="K119" s="172"/>
      <c r="L119" s="5"/>
      <c r="M119" s="256"/>
      <c r="T119" s="142"/>
      <c r="AT119" s="116" t="s">
        <v>150</v>
      </c>
      <c r="AU119" s="116" t="s">
        <v>87</v>
      </c>
    </row>
    <row r="120" spans="2:65" s="9" customFormat="1" ht="11.25">
      <c r="B120" s="248"/>
      <c r="C120" s="267"/>
      <c r="D120" s="268" t="s">
        <v>152</v>
      </c>
      <c r="E120" s="269" t="s">
        <v>3</v>
      </c>
      <c r="F120" s="270" t="s">
        <v>153</v>
      </c>
      <c r="G120" s="267"/>
      <c r="H120" s="269" t="s">
        <v>3</v>
      </c>
      <c r="I120" s="267"/>
      <c r="J120" s="267"/>
      <c r="K120" s="267"/>
      <c r="L120" s="248"/>
      <c r="M120" s="250"/>
      <c r="T120" s="251"/>
      <c r="AT120" s="249" t="s">
        <v>152</v>
      </c>
      <c r="AU120" s="249" t="s">
        <v>87</v>
      </c>
      <c r="AV120" s="9" t="s">
        <v>85</v>
      </c>
      <c r="AW120" s="9" t="s">
        <v>37</v>
      </c>
      <c r="AX120" s="9" t="s">
        <v>77</v>
      </c>
      <c r="AY120" s="249" t="s">
        <v>141</v>
      </c>
    </row>
    <row r="121" spans="2:65" s="10" customFormat="1" ht="11.25">
      <c r="B121" s="252"/>
      <c r="C121" s="271"/>
      <c r="D121" s="268" t="s">
        <v>152</v>
      </c>
      <c r="E121" s="272" t="s">
        <v>3</v>
      </c>
      <c r="F121" s="273" t="s">
        <v>165</v>
      </c>
      <c r="G121" s="271"/>
      <c r="H121" s="274">
        <v>335</v>
      </c>
      <c r="I121" s="271"/>
      <c r="J121" s="271"/>
      <c r="K121" s="271"/>
      <c r="L121" s="252"/>
      <c r="M121" s="254"/>
      <c r="T121" s="255"/>
      <c r="AT121" s="253" t="s">
        <v>152</v>
      </c>
      <c r="AU121" s="253" t="s">
        <v>87</v>
      </c>
      <c r="AV121" s="10" t="s">
        <v>87</v>
      </c>
      <c r="AW121" s="10" t="s">
        <v>37</v>
      </c>
      <c r="AX121" s="10" t="s">
        <v>85</v>
      </c>
      <c r="AY121" s="253" t="s">
        <v>141</v>
      </c>
    </row>
    <row r="122" spans="2:65" s="8" customFormat="1" ht="24.2" customHeight="1">
      <c r="B122" s="5"/>
      <c r="C122" s="260" t="s">
        <v>148</v>
      </c>
      <c r="D122" s="260" t="s">
        <v>143</v>
      </c>
      <c r="E122" s="261" t="s">
        <v>166</v>
      </c>
      <c r="F122" s="262" t="s">
        <v>167</v>
      </c>
      <c r="G122" s="263" t="s">
        <v>146</v>
      </c>
      <c r="H122" s="264">
        <v>1382</v>
      </c>
      <c r="I122" s="6"/>
      <c r="J122" s="266">
        <f>ROUND(I122*H122,2)</f>
        <v>0</v>
      </c>
      <c r="K122" s="262" t="s">
        <v>147</v>
      </c>
      <c r="L122" s="5"/>
      <c r="M122" s="7" t="s">
        <v>3</v>
      </c>
      <c r="N122" s="243" t="s">
        <v>48</v>
      </c>
      <c r="P122" s="244">
        <f>O122*H122</f>
        <v>0</v>
      </c>
      <c r="Q122" s="244">
        <v>0</v>
      </c>
      <c r="R122" s="244">
        <f>Q122*H122</f>
        <v>0</v>
      </c>
      <c r="S122" s="244">
        <v>0.35499999999999998</v>
      </c>
      <c r="T122" s="245">
        <f>S122*H122</f>
        <v>490.60999999999996</v>
      </c>
      <c r="AR122" s="246" t="s">
        <v>148</v>
      </c>
      <c r="AT122" s="246" t="s">
        <v>143</v>
      </c>
      <c r="AU122" s="246" t="s">
        <v>87</v>
      </c>
      <c r="AY122" s="116" t="s">
        <v>141</v>
      </c>
      <c r="BE122" s="247">
        <f>IF(N122="základní",J122,0)</f>
        <v>0</v>
      </c>
      <c r="BF122" s="247">
        <f>IF(N122="snížená",J122,0)</f>
        <v>0</v>
      </c>
      <c r="BG122" s="247">
        <f>IF(N122="zákl. přenesená",J122,0)</f>
        <v>0</v>
      </c>
      <c r="BH122" s="247">
        <f>IF(N122="sníž. přenesená",J122,0)</f>
        <v>0</v>
      </c>
      <c r="BI122" s="247">
        <f>IF(N122="nulová",J122,0)</f>
        <v>0</v>
      </c>
      <c r="BJ122" s="116" t="s">
        <v>85</v>
      </c>
      <c r="BK122" s="247">
        <f>ROUND(I122*H122,2)</f>
        <v>0</v>
      </c>
      <c r="BL122" s="116" t="s">
        <v>148</v>
      </c>
      <c r="BM122" s="246" t="s">
        <v>168</v>
      </c>
    </row>
    <row r="123" spans="2:65" s="8" customFormat="1" ht="11.25">
      <c r="B123" s="5"/>
      <c r="C123" s="172"/>
      <c r="D123" s="275" t="s">
        <v>150</v>
      </c>
      <c r="E123" s="172"/>
      <c r="F123" s="276" t="s">
        <v>169</v>
      </c>
      <c r="G123" s="172"/>
      <c r="H123" s="172"/>
      <c r="I123" s="172"/>
      <c r="J123" s="172"/>
      <c r="K123" s="172"/>
      <c r="L123" s="5"/>
      <c r="M123" s="256"/>
      <c r="T123" s="142"/>
      <c r="AT123" s="116" t="s">
        <v>150</v>
      </c>
      <c r="AU123" s="116" t="s">
        <v>87</v>
      </c>
    </row>
    <row r="124" spans="2:65" s="9" customFormat="1" ht="11.25">
      <c r="B124" s="248"/>
      <c r="C124" s="267"/>
      <c r="D124" s="268" t="s">
        <v>152</v>
      </c>
      <c r="E124" s="269" t="s">
        <v>3</v>
      </c>
      <c r="F124" s="270" t="s">
        <v>170</v>
      </c>
      <c r="G124" s="267"/>
      <c r="H124" s="269" t="s">
        <v>3</v>
      </c>
      <c r="I124" s="267"/>
      <c r="J124" s="267"/>
      <c r="K124" s="267"/>
      <c r="L124" s="248"/>
      <c r="M124" s="250"/>
      <c r="T124" s="251"/>
      <c r="AT124" s="249" t="s">
        <v>152</v>
      </c>
      <c r="AU124" s="249" t="s">
        <v>87</v>
      </c>
      <c r="AV124" s="9" t="s">
        <v>85</v>
      </c>
      <c r="AW124" s="9" t="s">
        <v>37</v>
      </c>
      <c r="AX124" s="9" t="s">
        <v>77</v>
      </c>
      <c r="AY124" s="249" t="s">
        <v>141</v>
      </c>
    </row>
    <row r="125" spans="2:65" s="10" customFormat="1" ht="11.25">
      <c r="B125" s="252"/>
      <c r="C125" s="271"/>
      <c r="D125" s="268" t="s">
        <v>152</v>
      </c>
      <c r="E125" s="272" t="s">
        <v>3</v>
      </c>
      <c r="F125" s="273" t="s">
        <v>171</v>
      </c>
      <c r="G125" s="271"/>
      <c r="H125" s="274">
        <v>1100</v>
      </c>
      <c r="I125" s="271"/>
      <c r="J125" s="271"/>
      <c r="K125" s="271"/>
      <c r="L125" s="252"/>
      <c r="M125" s="254"/>
      <c r="T125" s="255"/>
      <c r="AT125" s="253" t="s">
        <v>152</v>
      </c>
      <c r="AU125" s="253" t="s">
        <v>87</v>
      </c>
      <c r="AV125" s="10" t="s">
        <v>87</v>
      </c>
      <c r="AW125" s="10" t="s">
        <v>37</v>
      </c>
      <c r="AX125" s="10" t="s">
        <v>77</v>
      </c>
      <c r="AY125" s="253" t="s">
        <v>141</v>
      </c>
    </row>
    <row r="126" spans="2:65" s="10" customFormat="1" ht="11.25">
      <c r="B126" s="252"/>
      <c r="C126" s="271"/>
      <c r="D126" s="268" t="s">
        <v>152</v>
      </c>
      <c r="E126" s="272" t="s">
        <v>3</v>
      </c>
      <c r="F126" s="273" t="s">
        <v>172</v>
      </c>
      <c r="G126" s="271"/>
      <c r="H126" s="274">
        <v>282</v>
      </c>
      <c r="I126" s="271"/>
      <c r="J126" s="271"/>
      <c r="K126" s="271"/>
      <c r="L126" s="252"/>
      <c r="M126" s="254"/>
      <c r="T126" s="255"/>
      <c r="AT126" s="253" t="s">
        <v>152</v>
      </c>
      <c r="AU126" s="253" t="s">
        <v>87</v>
      </c>
      <c r="AV126" s="10" t="s">
        <v>87</v>
      </c>
      <c r="AW126" s="10" t="s">
        <v>37</v>
      </c>
      <c r="AX126" s="10" t="s">
        <v>77</v>
      </c>
      <c r="AY126" s="253" t="s">
        <v>141</v>
      </c>
    </row>
    <row r="127" spans="2:65" s="11" customFormat="1" ht="11.25">
      <c r="B127" s="318"/>
      <c r="C127" s="332"/>
      <c r="D127" s="268" t="s">
        <v>152</v>
      </c>
      <c r="E127" s="333" t="s">
        <v>3</v>
      </c>
      <c r="F127" s="334" t="s">
        <v>173</v>
      </c>
      <c r="G127" s="332"/>
      <c r="H127" s="335">
        <v>1382</v>
      </c>
      <c r="I127" s="332"/>
      <c r="J127" s="332"/>
      <c r="K127" s="332"/>
      <c r="L127" s="318"/>
      <c r="M127" s="320"/>
      <c r="T127" s="321"/>
      <c r="AT127" s="319" t="s">
        <v>152</v>
      </c>
      <c r="AU127" s="319" t="s">
        <v>87</v>
      </c>
      <c r="AV127" s="11" t="s">
        <v>148</v>
      </c>
      <c r="AW127" s="11" t="s">
        <v>37</v>
      </c>
      <c r="AX127" s="11" t="s">
        <v>85</v>
      </c>
      <c r="AY127" s="319" t="s">
        <v>141</v>
      </c>
    </row>
    <row r="128" spans="2:65" s="8" customFormat="1" ht="21.75" customHeight="1">
      <c r="B128" s="5"/>
      <c r="C128" s="260" t="s">
        <v>174</v>
      </c>
      <c r="D128" s="260" t="s">
        <v>143</v>
      </c>
      <c r="E128" s="261" t="s">
        <v>175</v>
      </c>
      <c r="F128" s="262" t="s">
        <v>176</v>
      </c>
      <c r="G128" s="263" t="s">
        <v>146</v>
      </c>
      <c r="H128" s="264">
        <v>130</v>
      </c>
      <c r="I128" s="6"/>
      <c r="J128" s="266">
        <f>ROUND(I128*H128,2)</f>
        <v>0</v>
      </c>
      <c r="K128" s="262" t="s">
        <v>147</v>
      </c>
      <c r="L128" s="5"/>
      <c r="M128" s="7" t="s">
        <v>3</v>
      </c>
      <c r="N128" s="243" t="s">
        <v>48</v>
      </c>
      <c r="P128" s="244">
        <f>O128*H128</f>
        <v>0</v>
      </c>
      <c r="Q128" s="244">
        <v>0</v>
      </c>
      <c r="R128" s="244">
        <f>Q128*H128</f>
        <v>0</v>
      </c>
      <c r="S128" s="244">
        <v>8.0000000000000004E-4</v>
      </c>
      <c r="T128" s="245">
        <f>S128*H128</f>
        <v>0.10400000000000001</v>
      </c>
      <c r="AR128" s="246" t="s">
        <v>148</v>
      </c>
      <c r="AT128" s="246" t="s">
        <v>143</v>
      </c>
      <c r="AU128" s="246" t="s">
        <v>87</v>
      </c>
      <c r="AY128" s="116" t="s">
        <v>141</v>
      </c>
      <c r="BE128" s="247">
        <f>IF(N128="základní",J128,0)</f>
        <v>0</v>
      </c>
      <c r="BF128" s="247">
        <f>IF(N128="snížená",J128,0)</f>
        <v>0</v>
      </c>
      <c r="BG128" s="247">
        <f>IF(N128="zákl. přenesená",J128,0)</f>
        <v>0</v>
      </c>
      <c r="BH128" s="247">
        <f>IF(N128="sníž. přenesená",J128,0)</f>
        <v>0</v>
      </c>
      <c r="BI128" s="247">
        <f>IF(N128="nulová",J128,0)</f>
        <v>0</v>
      </c>
      <c r="BJ128" s="116" t="s">
        <v>85</v>
      </c>
      <c r="BK128" s="247">
        <f>ROUND(I128*H128,2)</f>
        <v>0</v>
      </c>
      <c r="BL128" s="116" t="s">
        <v>148</v>
      </c>
      <c r="BM128" s="246" t="s">
        <v>177</v>
      </c>
    </row>
    <row r="129" spans="2:65" s="8" customFormat="1" ht="11.25">
      <c r="B129" s="5"/>
      <c r="C129" s="172"/>
      <c r="D129" s="275" t="s">
        <v>150</v>
      </c>
      <c r="E129" s="172"/>
      <c r="F129" s="276" t="s">
        <v>178</v>
      </c>
      <c r="G129" s="172"/>
      <c r="H129" s="172"/>
      <c r="I129" s="172"/>
      <c r="J129" s="172"/>
      <c r="K129" s="172"/>
      <c r="L129" s="5"/>
      <c r="M129" s="256"/>
      <c r="T129" s="142"/>
      <c r="AT129" s="116" t="s">
        <v>150</v>
      </c>
      <c r="AU129" s="116" t="s">
        <v>87</v>
      </c>
    </row>
    <row r="130" spans="2:65" s="9" customFormat="1" ht="11.25">
      <c r="B130" s="248"/>
      <c r="C130" s="267"/>
      <c r="D130" s="268" t="s">
        <v>152</v>
      </c>
      <c r="E130" s="269" t="s">
        <v>3</v>
      </c>
      <c r="F130" s="270" t="s">
        <v>170</v>
      </c>
      <c r="G130" s="267"/>
      <c r="H130" s="269" t="s">
        <v>3</v>
      </c>
      <c r="I130" s="267"/>
      <c r="J130" s="267"/>
      <c r="K130" s="267"/>
      <c r="L130" s="248"/>
      <c r="M130" s="250"/>
      <c r="T130" s="251"/>
      <c r="AT130" s="249" t="s">
        <v>152</v>
      </c>
      <c r="AU130" s="249" t="s">
        <v>87</v>
      </c>
      <c r="AV130" s="9" t="s">
        <v>85</v>
      </c>
      <c r="AW130" s="9" t="s">
        <v>37</v>
      </c>
      <c r="AX130" s="9" t="s">
        <v>77</v>
      </c>
      <c r="AY130" s="249" t="s">
        <v>141</v>
      </c>
    </row>
    <row r="131" spans="2:65" s="10" customFormat="1" ht="11.25">
      <c r="B131" s="252"/>
      <c r="C131" s="271"/>
      <c r="D131" s="268" t="s">
        <v>152</v>
      </c>
      <c r="E131" s="272" t="s">
        <v>3</v>
      </c>
      <c r="F131" s="273" t="s">
        <v>179</v>
      </c>
      <c r="G131" s="271"/>
      <c r="H131" s="274">
        <v>120</v>
      </c>
      <c r="I131" s="271"/>
      <c r="J131" s="271"/>
      <c r="K131" s="271"/>
      <c r="L131" s="252"/>
      <c r="M131" s="254"/>
      <c r="T131" s="255"/>
      <c r="AT131" s="253" t="s">
        <v>152</v>
      </c>
      <c r="AU131" s="253" t="s">
        <v>87</v>
      </c>
      <c r="AV131" s="10" t="s">
        <v>87</v>
      </c>
      <c r="AW131" s="10" t="s">
        <v>37</v>
      </c>
      <c r="AX131" s="10" t="s">
        <v>77</v>
      </c>
      <c r="AY131" s="253" t="s">
        <v>141</v>
      </c>
    </row>
    <row r="132" spans="2:65" s="10" customFormat="1" ht="11.25">
      <c r="B132" s="252"/>
      <c r="C132" s="271"/>
      <c r="D132" s="268" t="s">
        <v>152</v>
      </c>
      <c r="E132" s="272" t="s">
        <v>3</v>
      </c>
      <c r="F132" s="273" t="s">
        <v>180</v>
      </c>
      <c r="G132" s="271"/>
      <c r="H132" s="274">
        <v>10</v>
      </c>
      <c r="I132" s="271"/>
      <c r="J132" s="271"/>
      <c r="K132" s="271"/>
      <c r="L132" s="252"/>
      <c r="M132" s="254"/>
      <c r="T132" s="255"/>
      <c r="AT132" s="253" t="s">
        <v>152</v>
      </c>
      <c r="AU132" s="253" t="s">
        <v>87</v>
      </c>
      <c r="AV132" s="10" t="s">
        <v>87</v>
      </c>
      <c r="AW132" s="10" t="s">
        <v>37</v>
      </c>
      <c r="AX132" s="10" t="s">
        <v>77</v>
      </c>
      <c r="AY132" s="253" t="s">
        <v>141</v>
      </c>
    </row>
    <row r="133" spans="2:65" s="11" customFormat="1" ht="11.25">
      <c r="B133" s="318"/>
      <c r="C133" s="332"/>
      <c r="D133" s="268" t="s">
        <v>152</v>
      </c>
      <c r="E133" s="333" t="s">
        <v>3</v>
      </c>
      <c r="F133" s="334" t="s">
        <v>173</v>
      </c>
      <c r="G133" s="332"/>
      <c r="H133" s="335">
        <v>130</v>
      </c>
      <c r="I133" s="332"/>
      <c r="J133" s="332"/>
      <c r="K133" s="332"/>
      <c r="L133" s="318"/>
      <c r="M133" s="320"/>
      <c r="T133" s="321"/>
      <c r="AT133" s="319" t="s">
        <v>152</v>
      </c>
      <c r="AU133" s="319" t="s">
        <v>87</v>
      </c>
      <c r="AV133" s="11" t="s">
        <v>148</v>
      </c>
      <c r="AW133" s="11" t="s">
        <v>37</v>
      </c>
      <c r="AX133" s="11" t="s">
        <v>85</v>
      </c>
      <c r="AY133" s="319" t="s">
        <v>141</v>
      </c>
    </row>
    <row r="134" spans="2:65" s="4" customFormat="1" ht="22.9" customHeight="1">
      <c r="B134" s="236"/>
      <c r="C134" s="277"/>
      <c r="D134" s="278" t="s">
        <v>76</v>
      </c>
      <c r="E134" s="279" t="s">
        <v>87</v>
      </c>
      <c r="F134" s="279" t="s">
        <v>181</v>
      </c>
      <c r="G134" s="277"/>
      <c r="H134" s="277"/>
      <c r="I134" s="277"/>
      <c r="J134" s="280">
        <f>BK134</f>
        <v>0</v>
      </c>
      <c r="K134" s="277"/>
      <c r="L134" s="236"/>
      <c r="M134" s="238"/>
      <c r="P134" s="239">
        <f>SUM(P135:P154)</f>
        <v>0</v>
      </c>
      <c r="R134" s="239">
        <f>SUM(R135:R154)</f>
        <v>9.5192499999999999E-2</v>
      </c>
      <c r="T134" s="240">
        <f>SUM(T135:T154)</f>
        <v>0</v>
      </c>
      <c r="AR134" s="237" t="s">
        <v>85</v>
      </c>
      <c r="AT134" s="241" t="s">
        <v>76</v>
      </c>
      <c r="AU134" s="241" t="s">
        <v>85</v>
      </c>
      <c r="AY134" s="237" t="s">
        <v>141</v>
      </c>
      <c r="BK134" s="242">
        <f>SUM(BK135:BK154)</f>
        <v>0</v>
      </c>
    </row>
    <row r="135" spans="2:65" s="8" customFormat="1" ht="24.2" customHeight="1">
      <c r="B135" s="5"/>
      <c r="C135" s="260" t="s">
        <v>182</v>
      </c>
      <c r="D135" s="260" t="s">
        <v>143</v>
      </c>
      <c r="E135" s="261" t="s">
        <v>183</v>
      </c>
      <c r="F135" s="262" t="s">
        <v>184</v>
      </c>
      <c r="G135" s="263" t="s">
        <v>146</v>
      </c>
      <c r="H135" s="264">
        <v>130</v>
      </c>
      <c r="I135" s="6"/>
      <c r="J135" s="266">
        <f>ROUND(I135*H135,2)</f>
        <v>0</v>
      </c>
      <c r="K135" s="262" t="s">
        <v>147</v>
      </c>
      <c r="L135" s="5"/>
      <c r="M135" s="7" t="s">
        <v>3</v>
      </c>
      <c r="N135" s="243" t="s">
        <v>48</v>
      </c>
      <c r="P135" s="244">
        <f>O135*H135</f>
        <v>0</v>
      </c>
      <c r="Q135" s="244">
        <v>1.3999999999999999E-4</v>
      </c>
      <c r="R135" s="244">
        <f>Q135*H135</f>
        <v>1.8199999999999997E-2</v>
      </c>
      <c r="S135" s="244">
        <v>0</v>
      </c>
      <c r="T135" s="245">
        <f>S135*H135</f>
        <v>0</v>
      </c>
      <c r="AR135" s="246" t="s">
        <v>148</v>
      </c>
      <c r="AT135" s="246" t="s">
        <v>143</v>
      </c>
      <c r="AU135" s="246" t="s">
        <v>87</v>
      </c>
      <c r="AY135" s="116" t="s">
        <v>141</v>
      </c>
      <c r="BE135" s="247">
        <f>IF(N135="základní",J135,0)</f>
        <v>0</v>
      </c>
      <c r="BF135" s="247">
        <f>IF(N135="snížená",J135,0)</f>
        <v>0</v>
      </c>
      <c r="BG135" s="247">
        <f>IF(N135="zákl. přenesená",J135,0)</f>
        <v>0</v>
      </c>
      <c r="BH135" s="247">
        <f>IF(N135="sníž. přenesená",J135,0)</f>
        <v>0</v>
      </c>
      <c r="BI135" s="247">
        <f>IF(N135="nulová",J135,0)</f>
        <v>0</v>
      </c>
      <c r="BJ135" s="116" t="s">
        <v>85</v>
      </c>
      <c r="BK135" s="247">
        <f>ROUND(I135*H135,2)</f>
        <v>0</v>
      </c>
      <c r="BL135" s="116" t="s">
        <v>148</v>
      </c>
      <c r="BM135" s="246" t="s">
        <v>185</v>
      </c>
    </row>
    <row r="136" spans="2:65" s="8" customFormat="1" ht="11.25">
      <c r="B136" s="5"/>
      <c r="C136" s="172"/>
      <c r="D136" s="275" t="s">
        <v>150</v>
      </c>
      <c r="E136" s="172"/>
      <c r="F136" s="276" t="s">
        <v>186</v>
      </c>
      <c r="G136" s="172"/>
      <c r="H136" s="172"/>
      <c r="I136" s="172"/>
      <c r="J136" s="172"/>
      <c r="K136" s="172"/>
      <c r="L136" s="5"/>
      <c r="M136" s="256"/>
      <c r="T136" s="142"/>
      <c r="AT136" s="116" t="s">
        <v>150</v>
      </c>
      <c r="AU136" s="116" t="s">
        <v>87</v>
      </c>
    </row>
    <row r="137" spans="2:65" s="9" customFormat="1" ht="11.25">
      <c r="B137" s="248"/>
      <c r="C137" s="267"/>
      <c r="D137" s="268" t="s">
        <v>152</v>
      </c>
      <c r="E137" s="269" t="s">
        <v>3</v>
      </c>
      <c r="F137" s="270" t="s">
        <v>170</v>
      </c>
      <c r="G137" s="267"/>
      <c r="H137" s="269" t="s">
        <v>3</v>
      </c>
      <c r="I137" s="267"/>
      <c r="J137" s="267"/>
      <c r="K137" s="267"/>
      <c r="L137" s="248"/>
      <c r="M137" s="250"/>
      <c r="T137" s="251"/>
      <c r="AT137" s="249" t="s">
        <v>152</v>
      </c>
      <c r="AU137" s="249" t="s">
        <v>87</v>
      </c>
      <c r="AV137" s="9" t="s">
        <v>85</v>
      </c>
      <c r="AW137" s="9" t="s">
        <v>37</v>
      </c>
      <c r="AX137" s="9" t="s">
        <v>77</v>
      </c>
      <c r="AY137" s="249" t="s">
        <v>141</v>
      </c>
    </row>
    <row r="138" spans="2:65" s="10" customFormat="1" ht="11.25">
      <c r="B138" s="252"/>
      <c r="C138" s="271"/>
      <c r="D138" s="268" t="s">
        <v>152</v>
      </c>
      <c r="E138" s="272" t="s">
        <v>3</v>
      </c>
      <c r="F138" s="273" t="s">
        <v>179</v>
      </c>
      <c r="G138" s="271"/>
      <c r="H138" s="274">
        <v>120</v>
      </c>
      <c r="I138" s="271"/>
      <c r="J138" s="271"/>
      <c r="K138" s="271"/>
      <c r="L138" s="252"/>
      <c r="M138" s="254"/>
      <c r="T138" s="255"/>
      <c r="AT138" s="253" t="s">
        <v>152</v>
      </c>
      <c r="AU138" s="253" t="s">
        <v>87</v>
      </c>
      <c r="AV138" s="10" t="s">
        <v>87</v>
      </c>
      <c r="AW138" s="10" t="s">
        <v>37</v>
      </c>
      <c r="AX138" s="10" t="s">
        <v>77</v>
      </c>
      <c r="AY138" s="253" t="s">
        <v>141</v>
      </c>
    </row>
    <row r="139" spans="2:65" s="10" customFormat="1" ht="11.25">
      <c r="B139" s="252"/>
      <c r="C139" s="271"/>
      <c r="D139" s="268" t="s">
        <v>152</v>
      </c>
      <c r="E139" s="272" t="s">
        <v>3</v>
      </c>
      <c r="F139" s="273" t="s">
        <v>180</v>
      </c>
      <c r="G139" s="271"/>
      <c r="H139" s="274">
        <v>10</v>
      </c>
      <c r="I139" s="271"/>
      <c r="J139" s="271"/>
      <c r="K139" s="271"/>
      <c r="L139" s="252"/>
      <c r="M139" s="254"/>
      <c r="T139" s="255"/>
      <c r="AT139" s="253" t="s">
        <v>152</v>
      </c>
      <c r="AU139" s="253" t="s">
        <v>87</v>
      </c>
      <c r="AV139" s="10" t="s">
        <v>87</v>
      </c>
      <c r="AW139" s="10" t="s">
        <v>37</v>
      </c>
      <c r="AX139" s="10" t="s">
        <v>77</v>
      </c>
      <c r="AY139" s="253" t="s">
        <v>141</v>
      </c>
    </row>
    <row r="140" spans="2:65" s="11" customFormat="1" ht="11.25">
      <c r="B140" s="318"/>
      <c r="C140" s="332"/>
      <c r="D140" s="268" t="s">
        <v>152</v>
      </c>
      <c r="E140" s="333" t="s">
        <v>3</v>
      </c>
      <c r="F140" s="334" t="s">
        <v>173</v>
      </c>
      <c r="G140" s="332"/>
      <c r="H140" s="335">
        <v>130</v>
      </c>
      <c r="I140" s="332"/>
      <c r="J140" s="332"/>
      <c r="K140" s="332"/>
      <c r="L140" s="318"/>
      <c r="M140" s="320"/>
      <c r="T140" s="321"/>
      <c r="AT140" s="319" t="s">
        <v>152</v>
      </c>
      <c r="AU140" s="319" t="s">
        <v>87</v>
      </c>
      <c r="AV140" s="11" t="s">
        <v>148</v>
      </c>
      <c r="AW140" s="11" t="s">
        <v>37</v>
      </c>
      <c r="AX140" s="11" t="s">
        <v>85</v>
      </c>
      <c r="AY140" s="319" t="s">
        <v>141</v>
      </c>
    </row>
    <row r="141" spans="2:65" s="8" customFormat="1" ht="16.5" customHeight="1">
      <c r="B141" s="5"/>
      <c r="C141" s="338" t="s">
        <v>187</v>
      </c>
      <c r="D141" s="338" t="s">
        <v>188</v>
      </c>
      <c r="E141" s="339" t="s">
        <v>189</v>
      </c>
      <c r="F141" s="337" t="s">
        <v>190</v>
      </c>
      <c r="G141" s="340" t="s">
        <v>146</v>
      </c>
      <c r="H141" s="341">
        <v>153.98500000000001</v>
      </c>
      <c r="I141" s="12"/>
      <c r="J141" s="336">
        <f>ROUND(I141*H141,2)</f>
        <v>0</v>
      </c>
      <c r="K141" s="337" t="s">
        <v>147</v>
      </c>
      <c r="L141" s="322"/>
      <c r="M141" s="13" t="s">
        <v>3</v>
      </c>
      <c r="N141" s="323" t="s">
        <v>48</v>
      </c>
      <c r="P141" s="244">
        <f>O141*H141</f>
        <v>0</v>
      </c>
      <c r="Q141" s="244">
        <v>5.0000000000000001E-4</v>
      </c>
      <c r="R141" s="244">
        <f>Q141*H141</f>
        <v>7.6992500000000005E-2</v>
      </c>
      <c r="S141" s="244">
        <v>0</v>
      </c>
      <c r="T141" s="245">
        <f>S141*H141</f>
        <v>0</v>
      </c>
      <c r="AR141" s="246" t="s">
        <v>191</v>
      </c>
      <c r="AT141" s="246" t="s">
        <v>188</v>
      </c>
      <c r="AU141" s="246" t="s">
        <v>87</v>
      </c>
      <c r="AY141" s="116" t="s">
        <v>141</v>
      </c>
      <c r="BE141" s="247">
        <f>IF(N141="základní",J141,0)</f>
        <v>0</v>
      </c>
      <c r="BF141" s="247">
        <f>IF(N141="snížená",J141,0)</f>
        <v>0</v>
      </c>
      <c r="BG141" s="247">
        <f>IF(N141="zákl. přenesená",J141,0)</f>
        <v>0</v>
      </c>
      <c r="BH141" s="247">
        <f>IF(N141="sníž. přenesená",J141,0)</f>
        <v>0</v>
      </c>
      <c r="BI141" s="247">
        <f>IF(N141="nulová",J141,0)</f>
        <v>0</v>
      </c>
      <c r="BJ141" s="116" t="s">
        <v>85</v>
      </c>
      <c r="BK141" s="247">
        <f>ROUND(I141*H141,2)</f>
        <v>0</v>
      </c>
      <c r="BL141" s="116" t="s">
        <v>148</v>
      </c>
      <c r="BM141" s="246" t="s">
        <v>192</v>
      </c>
    </row>
    <row r="142" spans="2:65" s="10" customFormat="1" ht="11.25">
      <c r="B142" s="252"/>
      <c r="C142" s="271"/>
      <c r="D142" s="268" t="s">
        <v>152</v>
      </c>
      <c r="E142" s="271"/>
      <c r="F142" s="273" t="s">
        <v>193</v>
      </c>
      <c r="G142" s="271"/>
      <c r="H142" s="274">
        <v>153.98500000000001</v>
      </c>
      <c r="I142" s="271"/>
      <c r="J142" s="271"/>
      <c r="K142" s="271"/>
      <c r="L142" s="252"/>
      <c r="M142" s="254"/>
      <c r="T142" s="255"/>
      <c r="AT142" s="253" t="s">
        <v>152</v>
      </c>
      <c r="AU142" s="253" t="s">
        <v>87</v>
      </c>
      <c r="AV142" s="10" t="s">
        <v>87</v>
      </c>
      <c r="AW142" s="10" t="s">
        <v>4</v>
      </c>
      <c r="AX142" s="10" t="s">
        <v>85</v>
      </c>
      <c r="AY142" s="253" t="s">
        <v>141</v>
      </c>
    </row>
    <row r="143" spans="2:65" s="8" customFormat="1" ht="16.5" customHeight="1">
      <c r="B143" s="5"/>
      <c r="C143" s="260" t="s">
        <v>191</v>
      </c>
      <c r="D143" s="260" t="s">
        <v>143</v>
      </c>
      <c r="E143" s="261" t="s">
        <v>194</v>
      </c>
      <c r="F143" s="262" t="s">
        <v>195</v>
      </c>
      <c r="G143" s="263" t="s">
        <v>146</v>
      </c>
      <c r="H143" s="264">
        <v>1382</v>
      </c>
      <c r="I143" s="6"/>
      <c r="J143" s="266">
        <f>ROUND(I143*H143,2)</f>
        <v>0</v>
      </c>
      <c r="K143" s="262" t="s">
        <v>147</v>
      </c>
      <c r="L143" s="5"/>
      <c r="M143" s="7" t="s">
        <v>3</v>
      </c>
      <c r="N143" s="243" t="s">
        <v>48</v>
      </c>
      <c r="P143" s="244">
        <f>O143*H143</f>
        <v>0</v>
      </c>
      <c r="Q143" s="244">
        <v>0</v>
      </c>
      <c r="R143" s="244">
        <f>Q143*H143</f>
        <v>0</v>
      </c>
      <c r="S143" s="244">
        <v>0</v>
      </c>
      <c r="T143" s="245">
        <f>S143*H143</f>
        <v>0</v>
      </c>
      <c r="AR143" s="246" t="s">
        <v>148</v>
      </c>
      <c r="AT143" s="246" t="s">
        <v>143</v>
      </c>
      <c r="AU143" s="246" t="s">
        <v>87</v>
      </c>
      <c r="AY143" s="116" t="s">
        <v>141</v>
      </c>
      <c r="BE143" s="247">
        <f>IF(N143="základní",J143,0)</f>
        <v>0</v>
      </c>
      <c r="BF143" s="247">
        <f>IF(N143="snížená",J143,0)</f>
        <v>0</v>
      </c>
      <c r="BG143" s="247">
        <f>IF(N143="zákl. přenesená",J143,0)</f>
        <v>0</v>
      </c>
      <c r="BH143" s="247">
        <f>IF(N143="sníž. přenesená",J143,0)</f>
        <v>0</v>
      </c>
      <c r="BI143" s="247">
        <f>IF(N143="nulová",J143,0)</f>
        <v>0</v>
      </c>
      <c r="BJ143" s="116" t="s">
        <v>85</v>
      </c>
      <c r="BK143" s="247">
        <f>ROUND(I143*H143,2)</f>
        <v>0</v>
      </c>
      <c r="BL143" s="116" t="s">
        <v>148</v>
      </c>
      <c r="BM143" s="246" t="s">
        <v>196</v>
      </c>
    </row>
    <row r="144" spans="2:65" s="8" customFormat="1" ht="11.25">
      <c r="B144" s="5"/>
      <c r="C144" s="172"/>
      <c r="D144" s="275" t="s">
        <v>150</v>
      </c>
      <c r="E144" s="172"/>
      <c r="F144" s="276" t="s">
        <v>197</v>
      </c>
      <c r="G144" s="172"/>
      <c r="H144" s="172"/>
      <c r="I144" s="172"/>
      <c r="J144" s="172"/>
      <c r="K144" s="172"/>
      <c r="L144" s="5"/>
      <c r="M144" s="256"/>
      <c r="T144" s="142"/>
      <c r="AT144" s="116" t="s">
        <v>150</v>
      </c>
      <c r="AU144" s="116" t="s">
        <v>87</v>
      </c>
    </row>
    <row r="145" spans="2:65" s="9" customFormat="1" ht="11.25">
      <c r="B145" s="248"/>
      <c r="C145" s="267"/>
      <c r="D145" s="268" t="s">
        <v>152</v>
      </c>
      <c r="E145" s="269" t="s">
        <v>3</v>
      </c>
      <c r="F145" s="270" t="s">
        <v>170</v>
      </c>
      <c r="G145" s="267"/>
      <c r="H145" s="269" t="s">
        <v>3</v>
      </c>
      <c r="I145" s="267"/>
      <c r="J145" s="267"/>
      <c r="K145" s="267"/>
      <c r="L145" s="248"/>
      <c r="M145" s="250"/>
      <c r="T145" s="251"/>
      <c r="AT145" s="249" t="s">
        <v>152</v>
      </c>
      <c r="AU145" s="249" t="s">
        <v>87</v>
      </c>
      <c r="AV145" s="9" t="s">
        <v>85</v>
      </c>
      <c r="AW145" s="9" t="s">
        <v>37</v>
      </c>
      <c r="AX145" s="9" t="s">
        <v>77</v>
      </c>
      <c r="AY145" s="249" t="s">
        <v>141</v>
      </c>
    </row>
    <row r="146" spans="2:65" s="10" customFormat="1" ht="11.25">
      <c r="B146" s="252"/>
      <c r="C146" s="271"/>
      <c r="D146" s="268" t="s">
        <v>152</v>
      </c>
      <c r="E146" s="272" t="s">
        <v>3</v>
      </c>
      <c r="F146" s="273" t="s">
        <v>171</v>
      </c>
      <c r="G146" s="271"/>
      <c r="H146" s="274">
        <v>1100</v>
      </c>
      <c r="I146" s="271"/>
      <c r="J146" s="271"/>
      <c r="K146" s="271"/>
      <c r="L146" s="252"/>
      <c r="M146" s="254"/>
      <c r="T146" s="255"/>
      <c r="AT146" s="253" t="s">
        <v>152</v>
      </c>
      <c r="AU146" s="253" t="s">
        <v>87</v>
      </c>
      <c r="AV146" s="10" t="s">
        <v>87</v>
      </c>
      <c r="AW146" s="10" t="s">
        <v>37</v>
      </c>
      <c r="AX146" s="10" t="s">
        <v>77</v>
      </c>
      <c r="AY146" s="253" t="s">
        <v>141</v>
      </c>
    </row>
    <row r="147" spans="2:65" s="10" customFormat="1" ht="11.25">
      <c r="B147" s="252"/>
      <c r="C147" s="271"/>
      <c r="D147" s="268" t="s">
        <v>152</v>
      </c>
      <c r="E147" s="272" t="s">
        <v>3</v>
      </c>
      <c r="F147" s="273" t="s">
        <v>172</v>
      </c>
      <c r="G147" s="271"/>
      <c r="H147" s="274">
        <v>282</v>
      </c>
      <c r="I147" s="271"/>
      <c r="J147" s="271"/>
      <c r="K147" s="271"/>
      <c r="L147" s="252"/>
      <c r="M147" s="254"/>
      <c r="T147" s="255"/>
      <c r="AT147" s="253" t="s">
        <v>152</v>
      </c>
      <c r="AU147" s="253" t="s">
        <v>87</v>
      </c>
      <c r="AV147" s="10" t="s">
        <v>87</v>
      </c>
      <c r="AW147" s="10" t="s">
        <v>37</v>
      </c>
      <c r="AX147" s="10" t="s">
        <v>77</v>
      </c>
      <c r="AY147" s="253" t="s">
        <v>141</v>
      </c>
    </row>
    <row r="148" spans="2:65" s="11" customFormat="1" ht="11.25">
      <c r="B148" s="318"/>
      <c r="C148" s="332"/>
      <c r="D148" s="268" t="s">
        <v>152</v>
      </c>
      <c r="E148" s="333" t="s">
        <v>3</v>
      </c>
      <c r="F148" s="334" t="s">
        <v>173</v>
      </c>
      <c r="G148" s="332"/>
      <c r="H148" s="335">
        <v>1382</v>
      </c>
      <c r="I148" s="332"/>
      <c r="J148" s="332"/>
      <c r="K148" s="332"/>
      <c r="L148" s="318"/>
      <c r="M148" s="320"/>
      <c r="T148" s="321"/>
      <c r="AT148" s="319" t="s">
        <v>152</v>
      </c>
      <c r="AU148" s="319" t="s">
        <v>87</v>
      </c>
      <c r="AV148" s="11" t="s">
        <v>148</v>
      </c>
      <c r="AW148" s="11" t="s">
        <v>37</v>
      </c>
      <c r="AX148" s="11" t="s">
        <v>85</v>
      </c>
      <c r="AY148" s="319" t="s">
        <v>141</v>
      </c>
    </row>
    <row r="149" spans="2:65" s="8" customFormat="1" ht="16.5" customHeight="1">
      <c r="B149" s="5"/>
      <c r="C149" s="338" t="s">
        <v>198</v>
      </c>
      <c r="D149" s="338" t="s">
        <v>188</v>
      </c>
      <c r="E149" s="339" t="s">
        <v>199</v>
      </c>
      <c r="F149" s="337" t="s">
        <v>200</v>
      </c>
      <c r="G149" s="340" t="s">
        <v>201</v>
      </c>
      <c r="H149" s="341">
        <v>308</v>
      </c>
      <c r="I149" s="12"/>
      <c r="J149" s="336">
        <f>ROUND(I149*H149,2)</f>
        <v>0</v>
      </c>
      <c r="K149" s="337" t="s">
        <v>147</v>
      </c>
      <c r="L149" s="322"/>
      <c r="M149" s="13" t="s">
        <v>3</v>
      </c>
      <c r="N149" s="323" t="s">
        <v>48</v>
      </c>
      <c r="P149" s="244">
        <f>O149*H149</f>
        <v>0</v>
      </c>
      <c r="Q149" s="244">
        <v>0</v>
      </c>
      <c r="R149" s="244">
        <f>Q149*H149</f>
        <v>0</v>
      </c>
      <c r="S149" s="244">
        <v>0</v>
      </c>
      <c r="T149" s="245">
        <f>S149*H149</f>
        <v>0</v>
      </c>
      <c r="AR149" s="246" t="s">
        <v>191</v>
      </c>
      <c r="AT149" s="246" t="s">
        <v>188</v>
      </c>
      <c r="AU149" s="246" t="s">
        <v>87</v>
      </c>
      <c r="AY149" s="116" t="s">
        <v>141</v>
      </c>
      <c r="BE149" s="247">
        <f>IF(N149="základní",J149,0)</f>
        <v>0</v>
      </c>
      <c r="BF149" s="247">
        <f>IF(N149="snížená",J149,0)</f>
        <v>0</v>
      </c>
      <c r="BG149" s="247">
        <f>IF(N149="zákl. přenesená",J149,0)</f>
        <v>0</v>
      </c>
      <c r="BH149" s="247">
        <f>IF(N149="sníž. přenesená",J149,0)</f>
        <v>0</v>
      </c>
      <c r="BI149" s="247">
        <f>IF(N149="nulová",J149,0)</f>
        <v>0</v>
      </c>
      <c r="BJ149" s="116" t="s">
        <v>85</v>
      </c>
      <c r="BK149" s="247">
        <f>ROUND(I149*H149,2)</f>
        <v>0</v>
      </c>
      <c r="BL149" s="116" t="s">
        <v>148</v>
      </c>
      <c r="BM149" s="246" t="s">
        <v>202</v>
      </c>
    </row>
    <row r="150" spans="2:65" s="10" customFormat="1" ht="11.25">
      <c r="B150" s="252"/>
      <c r="C150" s="271"/>
      <c r="D150" s="268" t="s">
        <v>152</v>
      </c>
      <c r="E150" s="272" t="s">
        <v>3</v>
      </c>
      <c r="F150" s="273" t="s">
        <v>203</v>
      </c>
      <c r="G150" s="271"/>
      <c r="H150" s="274">
        <v>244.44399999999999</v>
      </c>
      <c r="I150" s="271"/>
      <c r="J150" s="271"/>
      <c r="K150" s="271"/>
      <c r="L150" s="252"/>
      <c r="M150" s="254"/>
      <c r="T150" s="255"/>
      <c r="AT150" s="253" t="s">
        <v>152</v>
      </c>
      <c r="AU150" s="253" t="s">
        <v>87</v>
      </c>
      <c r="AV150" s="10" t="s">
        <v>87</v>
      </c>
      <c r="AW150" s="10" t="s">
        <v>37</v>
      </c>
      <c r="AX150" s="10" t="s">
        <v>77</v>
      </c>
      <c r="AY150" s="253" t="s">
        <v>141</v>
      </c>
    </row>
    <row r="151" spans="2:65" s="10" customFormat="1" ht="11.25">
      <c r="B151" s="252"/>
      <c r="C151" s="271"/>
      <c r="D151" s="268" t="s">
        <v>152</v>
      </c>
      <c r="E151" s="272" t="s">
        <v>3</v>
      </c>
      <c r="F151" s="273" t="s">
        <v>204</v>
      </c>
      <c r="G151" s="271"/>
      <c r="H151" s="274">
        <v>62.667000000000002</v>
      </c>
      <c r="I151" s="271"/>
      <c r="J151" s="271"/>
      <c r="K151" s="271"/>
      <c r="L151" s="252"/>
      <c r="M151" s="254"/>
      <c r="T151" s="255"/>
      <c r="AT151" s="253" t="s">
        <v>152</v>
      </c>
      <c r="AU151" s="253" t="s">
        <v>87</v>
      </c>
      <c r="AV151" s="10" t="s">
        <v>87</v>
      </c>
      <c r="AW151" s="10" t="s">
        <v>37</v>
      </c>
      <c r="AX151" s="10" t="s">
        <v>77</v>
      </c>
      <c r="AY151" s="253" t="s">
        <v>141</v>
      </c>
    </row>
    <row r="152" spans="2:65" s="11" customFormat="1" ht="11.25">
      <c r="B152" s="318"/>
      <c r="C152" s="332"/>
      <c r="D152" s="268" t="s">
        <v>152</v>
      </c>
      <c r="E152" s="333" t="s">
        <v>3</v>
      </c>
      <c r="F152" s="334" t="s">
        <v>173</v>
      </c>
      <c r="G152" s="332"/>
      <c r="H152" s="335">
        <v>307.11099999999999</v>
      </c>
      <c r="I152" s="332"/>
      <c r="J152" s="332"/>
      <c r="K152" s="332"/>
      <c r="L152" s="318"/>
      <c r="M152" s="320"/>
      <c r="T152" s="321"/>
      <c r="AT152" s="319" t="s">
        <v>152</v>
      </c>
      <c r="AU152" s="319" t="s">
        <v>87</v>
      </c>
      <c r="AV152" s="11" t="s">
        <v>148</v>
      </c>
      <c r="AW152" s="11" t="s">
        <v>37</v>
      </c>
      <c r="AX152" s="11" t="s">
        <v>77</v>
      </c>
      <c r="AY152" s="319" t="s">
        <v>141</v>
      </c>
    </row>
    <row r="153" spans="2:65" s="10" customFormat="1" ht="11.25">
      <c r="B153" s="252"/>
      <c r="C153" s="271"/>
      <c r="D153" s="268" t="s">
        <v>152</v>
      </c>
      <c r="E153" s="272" t="s">
        <v>3</v>
      </c>
      <c r="F153" s="273" t="s">
        <v>205</v>
      </c>
      <c r="G153" s="271"/>
      <c r="H153" s="274">
        <v>308</v>
      </c>
      <c r="I153" s="271"/>
      <c r="J153" s="271"/>
      <c r="K153" s="271"/>
      <c r="L153" s="252"/>
      <c r="M153" s="254"/>
      <c r="T153" s="255"/>
      <c r="AT153" s="253" t="s">
        <v>152</v>
      </c>
      <c r="AU153" s="253" t="s">
        <v>87</v>
      </c>
      <c r="AV153" s="10" t="s">
        <v>87</v>
      </c>
      <c r="AW153" s="10" t="s">
        <v>37</v>
      </c>
      <c r="AX153" s="10" t="s">
        <v>85</v>
      </c>
      <c r="AY153" s="253" t="s">
        <v>141</v>
      </c>
    </row>
    <row r="154" spans="2:65" s="8" customFormat="1" ht="16.5" customHeight="1">
      <c r="B154" s="5"/>
      <c r="C154" s="260" t="s">
        <v>206</v>
      </c>
      <c r="D154" s="260" t="s">
        <v>143</v>
      </c>
      <c r="E154" s="261" t="s">
        <v>207</v>
      </c>
      <c r="F154" s="262" t="s">
        <v>208</v>
      </c>
      <c r="G154" s="263" t="s">
        <v>209</v>
      </c>
      <c r="H154" s="264">
        <v>1</v>
      </c>
      <c r="I154" s="6"/>
      <c r="J154" s="266">
        <f>ROUND(I154*H154,2)</f>
        <v>0</v>
      </c>
      <c r="K154" s="262" t="s">
        <v>3</v>
      </c>
      <c r="L154" s="5"/>
      <c r="M154" s="7" t="s">
        <v>3</v>
      </c>
      <c r="N154" s="243" t="s">
        <v>48</v>
      </c>
      <c r="P154" s="244">
        <f>O154*H154</f>
        <v>0</v>
      </c>
      <c r="Q154" s="244">
        <v>0</v>
      </c>
      <c r="R154" s="244">
        <f>Q154*H154</f>
        <v>0</v>
      </c>
      <c r="S154" s="244">
        <v>0</v>
      </c>
      <c r="T154" s="245">
        <f>S154*H154</f>
        <v>0</v>
      </c>
      <c r="AR154" s="246" t="s">
        <v>148</v>
      </c>
      <c r="AT154" s="246" t="s">
        <v>143</v>
      </c>
      <c r="AU154" s="246" t="s">
        <v>87</v>
      </c>
      <c r="AY154" s="116" t="s">
        <v>141</v>
      </c>
      <c r="BE154" s="247">
        <f>IF(N154="základní",J154,0)</f>
        <v>0</v>
      </c>
      <c r="BF154" s="247">
        <f>IF(N154="snížená",J154,0)</f>
        <v>0</v>
      </c>
      <c r="BG154" s="247">
        <f>IF(N154="zákl. přenesená",J154,0)</f>
        <v>0</v>
      </c>
      <c r="BH154" s="247">
        <f>IF(N154="sníž. přenesená",J154,0)</f>
        <v>0</v>
      </c>
      <c r="BI154" s="247">
        <f>IF(N154="nulová",J154,0)</f>
        <v>0</v>
      </c>
      <c r="BJ154" s="116" t="s">
        <v>85</v>
      </c>
      <c r="BK154" s="247">
        <f>ROUND(I154*H154,2)</f>
        <v>0</v>
      </c>
      <c r="BL154" s="116" t="s">
        <v>148</v>
      </c>
      <c r="BM154" s="246" t="s">
        <v>210</v>
      </c>
    </row>
    <row r="155" spans="2:65" s="4" customFormat="1" ht="22.9" customHeight="1">
      <c r="B155" s="236"/>
      <c r="C155" s="277"/>
      <c r="D155" s="278" t="s">
        <v>76</v>
      </c>
      <c r="E155" s="279" t="s">
        <v>160</v>
      </c>
      <c r="F155" s="279" t="s">
        <v>211</v>
      </c>
      <c r="G155" s="277"/>
      <c r="H155" s="277"/>
      <c r="I155" s="277"/>
      <c r="J155" s="280">
        <f>BK155</f>
        <v>0</v>
      </c>
      <c r="K155" s="277"/>
      <c r="L155" s="236"/>
      <c r="M155" s="238"/>
      <c r="P155" s="239">
        <f>SUM(P156:P194)</f>
        <v>0</v>
      </c>
      <c r="R155" s="239">
        <f>SUM(R156:R194)</f>
        <v>28.098959500000003</v>
      </c>
      <c r="T155" s="240">
        <f>SUM(T156:T194)</f>
        <v>0</v>
      </c>
      <c r="AR155" s="237" t="s">
        <v>85</v>
      </c>
      <c r="AT155" s="241" t="s">
        <v>76</v>
      </c>
      <c r="AU155" s="241" t="s">
        <v>85</v>
      </c>
      <c r="AY155" s="237" t="s">
        <v>141</v>
      </c>
      <c r="BK155" s="242">
        <f>SUM(BK156:BK194)</f>
        <v>0</v>
      </c>
    </row>
    <row r="156" spans="2:65" s="8" customFormat="1" ht="24.2" customHeight="1">
      <c r="B156" s="5"/>
      <c r="C156" s="260" t="s">
        <v>212</v>
      </c>
      <c r="D156" s="260" t="s">
        <v>143</v>
      </c>
      <c r="E156" s="261" t="s">
        <v>213</v>
      </c>
      <c r="F156" s="262" t="s">
        <v>214</v>
      </c>
      <c r="G156" s="263" t="s">
        <v>146</v>
      </c>
      <c r="H156" s="264">
        <v>158.35</v>
      </c>
      <c r="I156" s="6"/>
      <c r="J156" s="266">
        <f>ROUND(I156*H156,2)</f>
        <v>0</v>
      </c>
      <c r="K156" s="262" t="s">
        <v>147</v>
      </c>
      <c r="L156" s="5"/>
      <c r="M156" s="7" t="s">
        <v>3</v>
      </c>
      <c r="N156" s="243" t="s">
        <v>48</v>
      </c>
      <c r="P156" s="244">
        <f>O156*H156</f>
        <v>0</v>
      </c>
      <c r="Q156" s="244">
        <v>0.17721000000000001</v>
      </c>
      <c r="R156" s="244">
        <f>Q156*H156</f>
        <v>28.061203500000001</v>
      </c>
      <c r="S156" s="244">
        <v>0</v>
      </c>
      <c r="T156" s="245">
        <f>S156*H156</f>
        <v>0</v>
      </c>
      <c r="AR156" s="246" t="s">
        <v>148</v>
      </c>
      <c r="AT156" s="246" t="s">
        <v>143</v>
      </c>
      <c r="AU156" s="246" t="s">
        <v>87</v>
      </c>
      <c r="AY156" s="116" t="s">
        <v>141</v>
      </c>
      <c r="BE156" s="247">
        <f>IF(N156="základní",J156,0)</f>
        <v>0</v>
      </c>
      <c r="BF156" s="247">
        <f>IF(N156="snížená",J156,0)</f>
        <v>0</v>
      </c>
      <c r="BG156" s="247">
        <f>IF(N156="zákl. přenesená",J156,0)</f>
        <v>0</v>
      </c>
      <c r="BH156" s="247">
        <f>IF(N156="sníž. přenesená",J156,0)</f>
        <v>0</v>
      </c>
      <c r="BI156" s="247">
        <f>IF(N156="nulová",J156,0)</f>
        <v>0</v>
      </c>
      <c r="BJ156" s="116" t="s">
        <v>85</v>
      </c>
      <c r="BK156" s="247">
        <f>ROUND(I156*H156,2)</f>
        <v>0</v>
      </c>
      <c r="BL156" s="116" t="s">
        <v>148</v>
      </c>
      <c r="BM156" s="246" t="s">
        <v>215</v>
      </c>
    </row>
    <row r="157" spans="2:65" s="8" customFormat="1" ht="11.25">
      <c r="B157" s="5"/>
      <c r="C157" s="172"/>
      <c r="D157" s="275" t="s">
        <v>150</v>
      </c>
      <c r="E157" s="172"/>
      <c r="F157" s="276" t="s">
        <v>216</v>
      </c>
      <c r="G157" s="172"/>
      <c r="H157" s="172"/>
      <c r="I157" s="172"/>
      <c r="J157" s="172"/>
      <c r="K157" s="172"/>
      <c r="L157" s="5"/>
      <c r="M157" s="256"/>
      <c r="T157" s="142"/>
      <c r="AT157" s="116" t="s">
        <v>150</v>
      </c>
      <c r="AU157" s="116" t="s">
        <v>87</v>
      </c>
    </row>
    <row r="158" spans="2:65" s="9" customFormat="1" ht="11.25">
      <c r="B158" s="248"/>
      <c r="C158" s="267"/>
      <c r="D158" s="268" t="s">
        <v>152</v>
      </c>
      <c r="E158" s="269" t="s">
        <v>3</v>
      </c>
      <c r="F158" s="270" t="s">
        <v>153</v>
      </c>
      <c r="G158" s="267"/>
      <c r="H158" s="269" t="s">
        <v>3</v>
      </c>
      <c r="I158" s="267"/>
      <c r="J158" s="267"/>
      <c r="K158" s="267"/>
      <c r="L158" s="248"/>
      <c r="M158" s="250"/>
      <c r="T158" s="251"/>
      <c r="AT158" s="249" t="s">
        <v>152</v>
      </c>
      <c r="AU158" s="249" t="s">
        <v>87</v>
      </c>
      <c r="AV158" s="9" t="s">
        <v>85</v>
      </c>
      <c r="AW158" s="9" t="s">
        <v>37</v>
      </c>
      <c r="AX158" s="9" t="s">
        <v>77</v>
      </c>
      <c r="AY158" s="249" t="s">
        <v>141</v>
      </c>
    </row>
    <row r="159" spans="2:65" s="9" customFormat="1" ht="11.25">
      <c r="B159" s="248"/>
      <c r="C159" s="267"/>
      <c r="D159" s="268" t="s">
        <v>152</v>
      </c>
      <c r="E159" s="269" t="s">
        <v>3</v>
      </c>
      <c r="F159" s="270" t="s">
        <v>217</v>
      </c>
      <c r="G159" s="267"/>
      <c r="H159" s="269" t="s">
        <v>3</v>
      </c>
      <c r="I159" s="267"/>
      <c r="J159" s="267"/>
      <c r="K159" s="267"/>
      <c r="L159" s="248"/>
      <c r="M159" s="250"/>
      <c r="T159" s="251"/>
      <c r="AT159" s="249" t="s">
        <v>152</v>
      </c>
      <c r="AU159" s="249" t="s">
        <v>87</v>
      </c>
      <c r="AV159" s="9" t="s">
        <v>85</v>
      </c>
      <c r="AW159" s="9" t="s">
        <v>37</v>
      </c>
      <c r="AX159" s="9" t="s">
        <v>77</v>
      </c>
      <c r="AY159" s="249" t="s">
        <v>141</v>
      </c>
    </row>
    <row r="160" spans="2:65" s="10" customFormat="1" ht="11.25">
      <c r="B160" s="252"/>
      <c r="C160" s="271"/>
      <c r="D160" s="268" t="s">
        <v>152</v>
      </c>
      <c r="E160" s="272" t="s">
        <v>3</v>
      </c>
      <c r="F160" s="273" t="s">
        <v>218</v>
      </c>
      <c r="G160" s="271"/>
      <c r="H160" s="274">
        <v>40.655999999999999</v>
      </c>
      <c r="I160" s="271"/>
      <c r="J160" s="271"/>
      <c r="K160" s="271"/>
      <c r="L160" s="252"/>
      <c r="M160" s="254"/>
      <c r="T160" s="255"/>
      <c r="AT160" s="253" t="s">
        <v>152</v>
      </c>
      <c r="AU160" s="253" t="s">
        <v>87</v>
      </c>
      <c r="AV160" s="10" t="s">
        <v>87</v>
      </c>
      <c r="AW160" s="10" t="s">
        <v>37</v>
      </c>
      <c r="AX160" s="10" t="s">
        <v>77</v>
      </c>
      <c r="AY160" s="253" t="s">
        <v>141</v>
      </c>
    </row>
    <row r="161" spans="2:65" s="9" customFormat="1" ht="11.25">
      <c r="B161" s="248"/>
      <c r="C161" s="267"/>
      <c r="D161" s="268" t="s">
        <v>152</v>
      </c>
      <c r="E161" s="269" t="s">
        <v>3</v>
      </c>
      <c r="F161" s="270" t="s">
        <v>219</v>
      </c>
      <c r="G161" s="267"/>
      <c r="H161" s="269" t="s">
        <v>3</v>
      </c>
      <c r="I161" s="267"/>
      <c r="J161" s="267"/>
      <c r="K161" s="267"/>
      <c r="L161" s="248"/>
      <c r="M161" s="250"/>
      <c r="T161" s="251"/>
      <c r="AT161" s="249" t="s">
        <v>152</v>
      </c>
      <c r="AU161" s="249" t="s">
        <v>87</v>
      </c>
      <c r="AV161" s="9" t="s">
        <v>85</v>
      </c>
      <c r="AW161" s="9" t="s">
        <v>37</v>
      </c>
      <c r="AX161" s="9" t="s">
        <v>77</v>
      </c>
      <c r="AY161" s="249" t="s">
        <v>141</v>
      </c>
    </row>
    <row r="162" spans="2:65" s="10" customFormat="1" ht="11.25">
      <c r="B162" s="252"/>
      <c r="C162" s="271"/>
      <c r="D162" s="268" t="s">
        <v>152</v>
      </c>
      <c r="E162" s="272" t="s">
        <v>3</v>
      </c>
      <c r="F162" s="273" t="s">
        <v>220</v>
      </c>
      <c r="G162" s="271"/>
      <c r="H162" s="274">
        <v>43.914999999999999</v>
      </c>
      <c r="I162" s="271"/>
      <c r="J162" s="271"/>
      <c r="K162" s="271"/>
      <c r="L162" s="252"/>
      <c r="M162" s="254"/>
      <c r="T162" s="255"/>
      <c r="AT162" s="253" t="s">
        <v>152</v>
      </c>
      <c r="AU162" s="253" t="s">
        <v>87</v>
      </c>
      <c r="AV162" s="10" t="s">
        <v>87</v>
      </c>
      <c r="AW162" s="10" t="s">
        <v>37</v>
      </c>
      <c r="AX162" s="10" t="s">
        <v>77</v>
      </c>
      <c r="AY162" s="253" t="s">
        <v>141</v>
      </c>
    </row>
    <row r="163" spans="2:65" s="10" customFormat="1" ht="11.25">
      <c r="B163" s="252"/>
      <c r="C163" s="271"/>
      <c r="D163" s="268" t="s">
        <v>152</v>
      </c>
      <c r="E163" s="272" t="s">
        <v>3</v>
      </c>
      <c r="F163" s="273" t="s">
        <v>221</v>
      </c>
      <c r="G163" s="271"/>
      <c r="H163" s="274">
        <v>54.162999999999997</v>
      </c>
      <c r="I163" s="271"/>
      <c r="J163" s="271"/>
      <c r="K163" s="271"/>
      <c r="L163" s="252"/>
      <c r="M163" s="254"/>
      <c r="T163" s="255"/>
      <c r="AT163" s="253" t="s">
        <v>152</v>
      </c>
      <c r="AU163" s="253" t="s">
        <v>87</v>
      </c>
      <c r="AV163" s="10" t="s">
        <v>87</v>
      </c>
      <c r="AW163" s="10" t="s">
        <v>37</v>
      </c>
      <c r="AX163" s="10" t="s">
        <v>77</v>
      </c>
      <c r="AY163" s="253" t="s">
        <v>141</v>
      </c>
    </row>
    <row r="164" spans="2:65" s="9" customFormat="1" ht="11.25">
      <c r="B164" s="248"/>
      <c r="C164" s="267"/>
      <c r="D164" s="268" t="s">
        <v>152</v>
      </c>
      <c r="E164" s="269" t="s">
        <v>3</v>
      </c>
      <c r="F164" s="270" t="s">
        <v>222</v>
      </c>
      <c r="G164" s="267"/>
      <c r="H164" s="269" t="s">
        <v>3</v>
      </c>
      <c r="I164" s="267"/>
      <c r="J164" s="267"/>
      <c r="K164" s="267"/>
      <c r="L164" s="248"/>
      <c r="M164" s="250"/>
      <c r="T164" s="251"/>
      <c r="AT164" s="249" t="s">
        <v>152</v>
      </c>
      <c r="AU164" s="249" t="s">
        <v>87</v>
      </c>
      <c r="AV164" s="9" t="s">
        <v>85</v>
      </c>
      <c r="AW164" s="9" t="s">
        <v>37</v>
      </c>
      <c r="AX164" s="9" t="s">
        <v>77</v>
      </c>
      <c r="AY164" s="249" t="s">
        <v>141</v>
      </c>
    </row>
    <row r="165" spans="2:65" s="10" customFormat="1" ht="11.25">
      <c r="B165" s="252"/>
      <c r="C165" s="271"/>
      <c r="D165" s="268" t="s">
        <v>152</v>
      </c>
      <c r="E165" s="272" t="s">
        <v>3</v>
      </c>
      <c r="F165" s="273" t="s">
        <v>223</v>
      </c>
      <c r="G165" s="271"/>
      <c r="H165" s="274">
        <v>19.616</v>
      </c>
      <c r="I165" s="271"/>
      <c r="J165" s="271"/>
      <c r="K165" s="271"/>
      <c r="L165" s="252"/>
      <c r="M165" s="254"/>
      <c r="T165" s="255"/>
      <c r="AT165" s="253" t="s">
        <v>152</v>
      </c>
      <c r="AU165" s="253" t="s">
        <v>87</v>
      </c>
      <c r="AV165" s="10" t="s">
        <v>87</v>
      </c>
      <c r="AW165" s="10" t="s">
        <v>37</v>
      </c>
      <c r="AX165" s="10" t="s">
        <v>77</v>
      </c>
      <c r="AY165" s="253" t="s">
        <v>141</v>
      </c>
    </row>
    <row r="166" spans="2:65" s="11" customFormat="1" ht="11.25">
      <c r="B166" s="318"/>
      <c r="C166" s="332"/>
      <c r="D166" s="268" t="s">
        <v>152</v>
      </c>
      <c r="E166" s="333" t="s">
        <v>3</v>
      </c>
      <c r="F166" s="334" t="s">
        <v>173</v>
      </c>
      <c r="G166" s="332"/>
      <c r="H166" s="335">
        <v>158.35</v>
      </c>
      <c r="I166" s="332"/>
      <c r="J166" s="332"/>
      <c r="K166" s="332"/>
      <c r="L166" s="318"/>
      <c r="M166" s="320"/>
      <c r="T166" s="321"/>
      <c r="AT166" s="319" t="s">
        <v>152</v>
      </c>
      <c r="AU166" s="319" t="s">
        <v>87</v>
      </c>
      <c r="AV166" s="11" t="s">
        <v>148</v>
      </c>
      <c r="AW166" s="11" t="s">
        <v>37</v>
      </c>
      <c r="AX166" s="11" t="s">
        <v>85</v>
      </c>
      <c r="AY166" s="319" t="s">
        <v>141</v>
      </c>
    </row>
    <row r="167" spans="2:65" s="8" customFormat="1" ht="16.5" customHeight="1">
      <c r="B167" s="5"/>
      <c r="C167" s="260" t="s">
        <v>9</v>
      </c>
      <c r="D167" s="260" t="s">
        <v>143</v>
      </c>
      <c r="E167" s="261" t="s">
        <v>224</v>
      </c>
      <c r="F167" s="262" t="s">
        <v>225</v>
      </c>
      <c r="G167" s="263" t="s">
        <v>226</v>
      </c>
      <c r="H167" s="264">
        <v>188.78</v>
      </c>
      <c r="I167" s="6"/>
      <c r="J167" s="266">
        <f>ROUND(I167*H167,2)</f>
        <v>0</v>
      </c>
      <c r="K167" s="262" t="s">
        <v>147</v>
      </c>
      <c r="L167" s="5"/>
      <c r="M167" s="7" t="s">
        <v>3</v>
      </c>
      <c r="N167" s="243" t="s">
        <v>48</v>
      </c>
      <c r="P167" s="244">
        <f>O167*H167</f>
        <v>0</v>
      </c>
      <c r="Q167" s="244">
        <v>2.0000000000000001E-4</v>
      </c>
      <c r="R167" s="244">
        <f>Q167*H167</f>
        <v>3.7756000000000005E-2</v>
      </c>
      <c r="S167" s="244">
        <v>0</v>
      </c>
      <c r="T167" s="245">
        <f>S167*H167</f>
        <v>0</v>
      </c>
      <c r="AR167" s="246" t="s">
        <v>148</v>
      </c>
      <c r="AT167" s="246" t="s">
        <v>143</v>
      </c>
      <c r="AU167" s="246" t="s">
        <v>87</v>
      </c>
      <c r="AY167" s="116" t="s">
        <v>141</v>
      </c>
      <c r="BE167" s="247">
        <f>IF(N167="základní",J167,0)</f>
        <v>0</v>
      </c>
      <c r="BF167" s="247">
        <f>IF(N167="snížená",J167,0)</f>
        <v>0</v>
      </c>
      <c r="BG167" s="247">
        <f>IF(N167="zákl. přenesená",J167,0)</f>
        <v>0</v>
      </c>
      <c r="BH167" s="247">
        <f>IF(N167="sníž. přenesená",J167,0)</f>
        <v>0</v>
      </c>
      <c r="BI167" s="247">
        <f>IF(N167="nulová",J167,0)</f>
        <v>0</v>
      </c>
      <c r="BJ167" s="116" t="s">
        <v>85</v>
      </c>
      <c r="BK167" s="247">
        <f>ROUND(I167*H167,2)</f>
        <v>0</v>
      </c>
      <c r="BL167" s="116" t="s">
        <v>148</v>
      </c>
      <c r="BM167" s="246" t="s">
        <v>227</v>
      </c>
    </row>
    <row r="168" spans="2:65" s="8" customFormat="1" ht="11.25">
      <c r="B168" s="5"/>
      <c r="C168" s="172"/>
      <c r="D168" s="275" t="s">
        <v>150</v>
      </c>
      <c r="E168" s="172"/>
      <c r="F168" s="276" t="s">
        <v>228</v>
      </c>
      <c r="G168" s="172"/>
      <c r="H168" s="172"/>
      <c r="I168" s="172"/>
      <c r="J168" s="172"/>
      <c r="K168" s="172"/>
      <c r="L168" s="5"/>
      <c r="M168" s="256"/>
      <c r="T168" s="142"/>
      <c r="AT168" s="116" t="s">
        <v>150</v>
      </c>
      <c r="AU168" s="116" t="s">
        <v>87</v>
      </c>
    </row>
    <row r="169" spans="2:65" s="9" customFormat="1" ht="11.25">
      <c r="B169" s="248"/>
      <c r="C169" s="267"/>
      <c r="D169" s="268" t="s">
        <v>152</v>
      </c>
      <c r="E169" s="269" t="s">
        <v>3</v>
      </c>
      <c r="F169" s="270" t="s">
        <v>153</v>
      </c>
      <c r="G169" s="267"/>
      <c r="H169" s="269" t="s">
        <v>3</v>
      </c>
      <c r="I169" s="267"/>
      <c r="J169" s="267"/>
      <c r="K169" s="267"/>
      <c r="L169" s="248"/>
      <c r="M169" s="250"/>
      <c r="T169" s="251"/>
      <c r="AT169" s="249" t="s">
        <v>152</v>
      </c>
      <c r="AU169" s="249" t="s">
        <v>87</v>
      </c>
      <c r="AV169" s="9" t="s">
        <v>85</v>
      </c>
      <c r="AW169" s="9" t="s">
        <v>37</v>
      </c>
      <c r="AX169" s="9" t="s">
        <v>77</v>
      </c>
      <c r="AY169" s="249" t="s">
        <v>141</v>
      </c>
    </row>
    <row r="170" spans="2:65" s="9" customFormat="1" ht="11.25">
      <c r="B170" s="248"/>
      <c r="C170" s="267"/>
      <c r="D170" s="268" t="s">
        <v>152</v>
      </c>
      <c r="E170" s="269" t="s">
        <v>3</v>
      </c>
      <c r="F170" s="270" t="s">
        <v>217</v>
      </c>
      <c r="G170" s="267"/>
      <c r="H170" s="269" t="s">
        <v>3</v>
      </c>
      <c r="I170" s="267"/>
      <c r="J170" s="267"/>
      <c r="K170" s="267"/>
      <c r="L170" s="248"/>
      <c r="M170" s="250"/>
      <c r="T170" s="251"/>
      <c r="AT170" s="249" t="s">
        <v>152</v>
      </c>
      <c r="AU170" s="249" t="s">
        <v>87</v>
      </c>
      <c r="AV170" s="9" t="s">
        <v>85</v>
      </c>
      <c r="AW170" s="9" t="s">
        <v>37</v>
      </c>
      <c r="AX170" s="9" t="s">
        <v>77</v>
      </c>
      <c r="AY170" s="249" t="s">
        <v>141</v>
      </c>
    </row>
    <row r="171" spans="2:65" s="10" customFormat="1" ht="11.25">
      <c r="B171" s="252"/>
      <c r="C171" s="271"/>
      <c r="D171" s="268" t="s">
        <v>152</v>
      </c>
      <c r="E171" s="272" t="s">
        <v>3</v>
      </c>
      <c r="F171" s="273" t="s">
        <v>229</v>
      </c>
      <c r="G171" s="271"/>
      <c r="H171" s="274">
        <v>26.88</v>
      </c>
      <c r="I171" s="271"/>
      <c r="J171" s="271"/>
      <c r="K171" s="271"/>
      <c r="L171" s="252"/>
      <c r="M171" s="254"/>
      <c r="T171" s="255"/>
      <c r="AT171" s="253" t="s">
        <v>152</v>
      </c>
      <c r="AU171" s="253" t="s">
        <v>87</v>
      </c>
      <c r="AV171" s="10" t="s">
        <v>87</v>
      </c>
      <c r="AW171" s="10" t="s">
        <v>37</v>
      </c>
      <c r="AX171" s="10" t="s">
        <v>77</v>
      </c>
      <c r="AY171" s="253" t="s">
        <v>141</v>
      </c>
    </row>
    <row r="172" spans="2:65" s="10" customFormat="1" ht="11.25">
      <c r="B172" s="252"/>
      <c r="C172" s="271"/>
      <c r="D172" s="268" t="s">
        <v>152</v>
      </c>
      <c r="E172" s="272" t="s">
        <v>3</v>
      </c>
      <c r="F172" s="273" t="s">
        <v>230</v>
      </c>
      <c r="G172" s="271"/>
      <c r="H172" s="274">
        <v>24.2</v>
      </c>
      <c r="I172" s="271"/>
      <c r="J172" s="271"/>
      <c r="K172" s="271"/>
      <c r="L172" s="252"/>
      <c r="M172" s="254"/>
      <c r="T172" s="255"/>
      <c r="AT172" s="253" t="s">
        <v>152</v>
      </c>
      <c r="AU172" s="253" t="s">
        <v>87</v>
      </c>
      <c r="AV172" s="10" t="s">
        <v>87</v>
      </c>
      <c r="AW172" s="10" t="s">
        <v>37</v>
      </c>
      <c r="AX172" s="10" t="s">
        <v>77</v>
      </c>
      <c r="AY172" s="253" t="s">
        <v>141</v>
      </c>
    </row>
    <row r="173" spans="2:65" s="9" customFormat="1" ht="11.25">
      <c r="B173" s="248"/>
      <c r="C173" s="267"/>
      <c r="D173" s="268" t="s">
        <v>152</v>
      </c>
      <c r="E173" s="269" t="s">
        <v>3</v>
      </c>
      <c r="F173" s="270" t="s">
        <v>219</v>
      </c>
      <c r="G173" s="267"/>
      <c r="H173" s="269" t="s">
        <v>3</v>
      </c>
      <c r="I173" s="267"/>
      <c r="J173" s="267"/>
      <c r="K173" s="267"/>
      <c r="L173" s="248"/>
      <c r="M173" s="250"/>
      <c r="T173" s="251"/>
      <c r="AT173" s="249" t="s">
        <v>152</v>
      </c>
      <c r="AU173" s="249" t="s">
        <v>87</v>
      </c>
      <c r="AV173" s="9" t="s">
        <v>85</v>
      </c>
      <c r="AW173" s="9" t="s">
        <v>37</v>
      </c>
      <c r="AX173" s="9" t="s">
        <v>77</v>
      </c>
      <c r="AY173" s="249" t="s">
        <v>141</v>
      </c>
    </row>
    <row r="174" spans="2:65" s="10" customFormat="1" ht="11.25">
      <c r="B174" s="252"/>
      <c r="C174" s="271"/>
      <c r="D174" s="268" t="s">
        <v>152</v>
      </c>
      <c r="E174" s="272" t="s">
        <v>3</v>
      </c>
      <c r="F174" s="273" t="s">
        <v>231</v>
      </c>
      <c r="G174" s="271"/>
      <c r="H174" s="274">
        <v>40.32</v>
      </c>
      <c r="I174" s="271"/>
      <c r="J174" s="271"/>
      <c r="K174" s="271"/>
      <c r="L174" s="252"/>
      <c r="M174" s="254"/>
      <c r="T174" s="255"/>
      <c r="AT174" s="253" t="s">
        <v>152</v>
      </c>
      <c r="AU174" s="253" t="s">
        <v>87</v>
      </c>
      <c r="AV174" s="10" t="s">
        <v>87</v>
      </c>
      <c r="AW174" s="10" t="s">
        <v>37</v>
      </c>
      <c r="AX174" s="10" t="s">
        <v>77</v>
      </c>
      <c r="AY174" s="253" t="s">
        <v>141</v>
      </c>
    </row>
    <row r="175" spans="2:65" s="10" customFormat="1" ht="11.25">
      <c r="B175" s="252"/>
      <c r="C175" s="271"/>
      <c r="D175" s="268" t="s">
        <v>152</v>
      </c>
      <c r="E175" s="272" t="s">
        <v>3</v>
      </c>
      <c r="F175" s="273" t="s">
        <v>232</v>
      </c>
      <c r="G175" s="271"/>
      <c r="H175" s="274">
        <v>26.14</v>
      </c>
      <c r="I175" s="271"/>
      <c r="J175" s="271"/>
      <c r="K175" s="271"/>
      <c r="L175" s="252"/>
      <c r="M175" s="254"/>
      <c r="T175" s="255"/>
      <c r="AT175" s="253" t="s">
        <v>152</v>
      </c>
      <c r="AU175" s="253" t="s">
        <v>87</v>
      </c>
      <c r="AV175" s="10" t="s">
        <v>87</v>
      </c>
      <c r="AW175" s="10" t="s">
        <v>37</v>
      </c>
      <c r="AX175" s="10" t="s">
        <v>77</v>
      </c>
      <c r="AY175" s="253" t="s">
        <v>141</v>
      </c>
    </row>
    <row r="176" spans="2:65" s="10" customFormat="1" ht="11.25">
      <c r="B176" s="252"/>
      <c r="C176" s="271"/>
      <c r="D176" s="268" t="s">
        <v>152</v>
      </c>
      <c r="E176" s="272" t="s">
        <v>3</v>
      </c>
      <c r="F176" s="273" t="s">
        <v>233</v>
      </c>
      <c r="G176" s="271"/>
      <c r="H176" s="274">
        <v>33.6</v>
      </c>
      <c r="I176" s="271"/>
      <c r="J176" s="271"/>
      <c r="K176" s="271"/>
      <c r="L176" s="252"/>
      <c r="M176" s="254"/>
      <c r="T176" s="255"/>
      <c r="AT176" s="253" t="s">
        <v>152</v>
      </c>
      <c r="AU176" s="253" t="s">
        <v>87</v>
      </c>
      <c r="AV176" s="10" t="s">
        <v>87</v>
      </c>
      <c r="AW176" s="10" t="s">
        <v>37</v>
      </c>
      <c r="AX176" s="10" t="s">
        <v>77</v>
      </c>
      <c r="AY176" s="253" t="s">
        <v>141</v>
      </c>
    </row>
    <row r="177" spans="2:65" s="10" customFormat="1" ht="11.25">
      <c r="B177" s="252"/>
      <c r="C177" s="271"/>
      <c r="D177" s="268" t="s">
        <v>152</v>
      </c>
      <c r="E177" s="272" t="s">
        <v>3</v>
      </c>
      <c r="F177" s="273" t="s">
        <v>234</v>
      </c>
      <c r="G177" s="271"/>
      <c r="H177" s="274">
        <v>32.24</v>
      </c>
      <c r="I177" s="271"/>
      <c r="J177" s="271"/>
      <c r="K177" s="271"/>
      <c r="L177" s="252"/>
      <c r="M177" s="254"/>
      <c r="T177" s="255"/>
      <c r="AT177" s="253" t="s">
        <v>152</v>
      </c>
      <c r="AU177" s="253" t="s">
        <v>87</v>
      </c>
      <c r="AV177" s="10" t="s">
        <v>87</v>
      </c>
      <c r="AW177" s="10" t="s">
        <v>37</v>
      </c>
      <c r="AX177" s="10" t="s">
        <v>77</v>
      </c>
      <c r="AY177" s="253" t="s">
        <v>141</v>
      </c>
    </row>
    <row r="178" spans="2:65" s="9" customFormat="1" ht="11.25">
      <c r="B178" s="248"/>
      <c r="C178" s="267"/>
      <c r="D178" s="268" t="s">
        <v>152</v>
      </c>
      <c r="E178" s="269" t="s">
        <v>3</v>
      </c>
      <c r="F178" s="270" t="s">
        <v>222</v>
      </c>
      <c r="G178" s="267"/>
      <c r="H178" s="269" t="s">
        <v>3</v>
      </c>
      <c r="I178" s="267"/>
      <c r="J178" s="267"/>
      <c r="K178" s="267"/>
      <c r="L178" s="248"/>
      <c r="M178" s="250"/>
      <c r="T178" s="251"/>
      <c r="AT178" s="249" t="s">
        <v>152</v>
      </c>
      <c r="AU178" s="249" t="s">
        <v>87</v>
      </c>
      <c r="AV178" s="9" t="s">
        <v>85</v>
      </c>
      <c r="AW178" s="9" t="s">
        <v>37</v>
      </c>
      <c r="AX178" s="9" t="s">
        <v>77</v>
      </c>
      <c r="AY178" s="249" t="s">
        <v>141</v>
      </c>
    </row>
    <row r="179" spans="2:65" s="10" customFormat="1" ht="11.25">
      <c r="B179" s="252"/>
      <c r="C179" s="271"/>
      <c r="D179" s="268" t="s">
        <v>152</v>
      </c>
      <c r="E179" s="272" t="s">
        <v>3</v>
      </c>
      <c r="F179" s="273" t="s">
        <v>235</v>
      </c>
      <c r="G179" s="271"/>
      <c r="H179" s="274">
        <v>5.4</v>
      </c>
      <c r="I179" s="271"/>
      <c r="J179" s="271"/>
      <c r="K179" s="271"/>
      <c r="L179" s="252"/>
      <c r="M179" s="254"/>
      <c r="T179" s="255"/>
      <c r="AT179" s="253" t="s">
        <v>152</v>
      </c>
      <c r="AU179" s="253" t="s">
        <v>87</v>
      </c>
      <c r="AV179" s="10" t="s">
        <v>87</v>
      </c>
      <c r="AW179" s="10" t="s">
        <v>37</v>
      </c>
      <c r="AX179" s="10" t="s">
        <v>77</v>
      </c>
      <c r="AY179" s="253" t="s">
        <v>141</v>
      </c>
    </row>
    <row r="180" spans="2:65" s="11" customFormat="1" ht="11.25">
      <c r="B180" s="318"/>
      <c r="C180" s="332"/>
      <c r="D180" s="268" t="s">
        <v>152</v>
      </c>
      <c r="E180" s="333" t="s">
        <v>3</v>
      </c>
      <c r="F180" s="334" t="s">
        <v>173</v>
      </c>
      <c r="G180" s="332"/>
      <c r="H180" s="335">
        <v>188.78</v>
      </c>
      <c r="I180" s="332"/>
      <c r="J180" s="332"/>
      <c r="K180" s="332"/>
      <c r="L180" s="318"/>
      <c r="M180" s="320"/>
      <c r="T180" s="321"/>
      <c r="AT180" s="319" t="s">
        <v>152</v>
      </c>
      <c r="AU180" s="319" t="s">
        <v>87</v>
      </c>
      <c r="AV180" s="11" t="s">
        <v>148</v>
      </c>
      <c r="AW180" s="11" t="s">
        <v>37</v>
      </c>
      <c r="AX180" s="11" t="s">
        <v>85</v>
      </c>
      <c r="AY180" s="319" t="s">
        <v>141</v>
      </c>
    </row>
    <row r="181" spans="2:65" s="8" customFormat="1" ht="16.5" customHeight="1">
      <c r="B181" s="5"/>
      <c r="C181" s="260" t="s">
        <v>236</v>
      </c>
      <c r="D181" s="260" t="s">
        <v>143</v>
      </c>
      <c r="E181" s="261" t="s">
        <v>237</v>
      </c>
      <c r="F181" s="262" t="s">
        <v>238</v>
      </c>
      <c r="G181" s="263" t="s">
        <v>226</v>
      </c>
      <c r="H181" s="264">
        <v>65</v>
      </c>
      <c r="I181" s="6"/>
      <c r="J181" s="266">
        <f>ROUND(I181*H181,2)</f>
        <v>0</v>
      </c>
      <c r="K181" s="262" t="s">
        <v>3</v>
      </c>
      <c r="L181" s="5"/>
      <c r="M181" s="7" t="s">
        <v>3</v>
      </c>
      <c r="N181" s="243" t="s">
        <v>48</v>
      </c>
      <c r="P181" s="244">
        <f>O181*H181</f>
        <v>0</v>
      </c>
      <c r="Q181" s="244">
        <v>0</v>
      </c>
      <c r="R181" s="244">
        <f>Q181*H181</f>
        <v>0</v>
      </c>
      <c r="S181" s="244">
        <v>0</v>
      </c>
      <c r="T181" s="245">
        <f>S181*H181</f>
        <v>0</v>
      </c>
      <c r="AR181" s="246" t="s">
        <v>148</v>
      </c>
      <c r="AT181" s="246" t="s">
        <v>143</v>
      </c>
      <c r="AU181" s="246" t="s">
        <v>87</v>
      </c>
      <c r="AY181" s="116" t="s">
        <v>141</v>
      </c>
      <c r="BE181" s="247">
        <f>IF(N181="základní",J181,0)</f>
        <v>0</v>
      </c>
      <c r="BF181" s="247">
        <f>IF(N181="snížená",J181,0)</f>
        <v>0</v>
      </c>
      <c r="BG181" s="247">
        <f>IF(N181="zákl. přenesená",J181,0)</f>
        <v>0</v>
      </c>
      <c r="BH181" s="247">
        <f>IF(N181="sníž. přenesená",J181,0)</f>
        <v>0</v>
      </c>
      <c r="BI181" s="247">
        <f>IF(N181="nulová",J181,0)</f>
        <v>0</v>
      </c>
      <c r="BJ181" s="116" t="s">
        <v>85</v>
      </c>
      <c r="BK181" s="247">
        <f>ROUND(I181*H181,2)</f>
        <v>0</v>
      </c>
      <c r="BL181" s="116" t="s">
        <v>148</v>
      </c>
      <c r="BM181" s="246" t="s">
        <v>239</v>
      </c>
    </row>
    <row r="182" spans="2:65" s="9" customFormat="1" ht="11.25">
      <c r="B182" s="248"/>
      <c r="C182" s="267"/>
      <c r="D182" s="268" t="s">
        <v>152</v>
      </c>
      <c r="E182" s="269" t="s">
        <v>3</v>
      </c>
      <c r="F182" s="270" t="s">
        <v>153</v>
      </c>
      <c r="G182" s="267"/>
      <c r="H182" s="269" t="s">
        <v>3</v>
      </c>
      <c r="I182" s="267"/>
      <c r="J182" s="267"/>
      <c r="K182" s="267"/>
      <c r="L182" s="248"/>
      <c r="M182" s="250"/>
      <c r="T182" s="251"/>
      <c r="AT182" s="249" t="s">
        <v>152</v>
      </c>
      <c r="AU182" s="249" t="s">
        <v>87</v>
      </c>
      <c r="AV182" s="9" t="s">
        <v>85</v>
      </c>
      <c r="AW182" s="9" t="s">
        <v>37</v>
      </c>
      <c r="AX182" s="9" t="s">
        <v>77</v>
      </c>
      <c r="AY182" s="249" t="s">
        <v>141</v>
      </c>
    </row>
    <row r="183" spans="2:65" s="9" customFormat="1" ht="11.25">
      <c r="B183" s="248"/>
      <c r="C183" s="267"/>
      <c r="D183" s="268" t="s">
        <v>152</v>
      </c>
      <c r="E183" s="269" t="s">
        <v>3</v>
      </c>
      <c r="F183" s="270" t="s">
        <v>240</v>
      </c>
      <c r="G183" s="267"/>
      <c r="H183" s="269" t="s">
        <v>3</v>
      </c>
      <c r="I183" s="267"/>
      <c r="J183" s="267"/>
      <c r="K183" s="267"/>
      <c r="L183" s="248"/>
      <c r="M183" s="250"/>
      <c r="T183" s="251"/>
      <c r="AT183" s="249" t="s">
        <v>152</v>
      </c>
      <c r="AU183" s="249" t="s">
        <v>87</v>
      </c>
      <c r="AV183" s="9" t="s">
        <v>85</v>
      </c>
      <c r="AW183" s="9" t="s">
        <v>37</v>
      </c>
      <c r="AX183" s="9" t="s">
        <v>77</v>
      </c>
      <c r="AY183" s="249" t="s">
        <v>141</v>
      </c>
    </row>
    <row r="184" spans="2:65" s="10" customFormat="1" ht="11.25">
      <c r="B184" s="252"/>
      <c r="C184" s="271"/>
      <c r="D184" s="268" t="s">
        <v>152</v>
      </c>
      <c r="E184" s="272" t="s">
        <v>3</v>
      </c>
      <c r="F184" s="273" t="s">
        <v>241</v>
      </c>
      <c r="G184" s="271"/>
      <c r="H184" s="274">
        <v>65</v>
      </c>
      <c r="I184" s="271"/>
      <c r="J184" s="271"/>
      <c r="K184" s="271"/>
      <c r="L184" s="252"/>
      <c r="M184" s="254"/>
      <c r="T184" s="255"/>
      <c r="AT184" s="253" t="s">
        <v>152</v>
      </c>
      <c r="AU184" s="253" t="s">
        <v>87</v>
      </c>
      <c r="AV184" s="10" t="s">
        <v>87</v>
      </c>
      <c r="AW184" s="10" t="s">
        <v>37</v>
      </c>
      <c r="AX184" s="10" t="s">
        <v>85</v>
      </c>
      <c r="AY184" s="253" t="s">
        <v>141</v>
      </c>
    </row>
    <row r="185" spans="2:65" s="8" customFormat="1" ht="16.5" customHeight="1">
      <c r="B185" s="5"/>
      <c r="C185" s="260" t="s">
        <v>242</v>
      </c>
      <c r="D185" s="260" t="s">
        <v>143</v>
      </c>
      <c r="E185" s="261" t="s">
        <v>243</v>
      </c>
      <c r="F185" s="262" t="s">
        <v>244</v>
      </c>
      <c r="G185" s="263" t="s">
        <v>226</v>
      </c>
      <c r="H185" s="264">
        <v>38</v>
      </c>
      <c r="I185" s="6"/>
      <c r="J185" s="266">
        <f>ROUND(I185*H185,2)</f>
        <v>0</v>
      </c>
      <c r="K185" s="262" t="s">
        <v>3</v>
      </c>
      <c r="L185" s="5"/>
      <c r="M185" s="7" t="s">
        <v>3</v>
      </c>
      <c r="N185" s="243" t="s">
        <v>48</v>
      </c>
      <c r="P185" s="244">
        <f>O185*H185</f>
        <v>0</v>
      </c>
      <c r="Q185" s="244">
        <v>0</v>
      </c>
      <c r="R185" s="244">
        <f>Q185*H185</f>
        <v>0</v>
      </c>
      <c r="S185" s="244">
        <v>0</v>
      </c>
      <c r="T185" s="245">
        <f>S185*H185</f>
        <v>0</v>
      </c>
      <c r="AR185" s="246" t="s">
        <v>148</v>
      </c>
      <c r="AT185" s="246" t="s">
        <v>143</v>
      </c>
      <c r="AU185" s="246" t="s">
        <v>87</v>
      </c>
      <c r="AY185" s="116" t="s">
        <v>141</v>
      </c>
      <c r="BE185" s="247">
        <f>IF(N185="základní",J185,0)</f>
        <v>0</v>
      </c>
      <c r="BF185" s="247">
        <f>IF(N185="snížená",J185,0)</f>
        <v>0</v>
      </c>
      <c r="BG185" s="247">
        <f>IF(N185="zákl. přenesená",J185,0)</f>
        <v>0</v>
      </c>
      <c r="BH185" s="247">
        <f>IF(N185="sníž. přenesená",J185,0)</f>
        <v>0</v>
      </c>
      <c r="BI185" s="247">
        <f>IF(N185="nulová",J185,0)</f>
        <v>0</v>
      </c>
      <c r="BJ185" s="116" t="s">
        <v>85</v>
      </c>
      <c r="BK185" s="247">
        <f>ROUND(I185*H185,2)</f>
        <v>0</v>
      </c>
      <c r="BL185" s="116" t="s">
        <v>148</v>
      </c>
      <c r="BM185" s="246" t="s">
        <v>245</v>
      </c>
    </row>
    <row r="186" spans="2:65" s="9" customFormat="1" ht="11.25">
      <c r="B186" s="248"/>
      <c r="C186" s="267"/>
      <c r="D186" s="268" t="s">
        <v>152</v>
      </c>
      <c r="E186" s="269" t="s">
        <v>3</v>
      </c>
      <c r="F186" s="270" t="s">
        <v>153</v>
      </c>
      <c r="G186" s="267"/>
      <c r="H186" s="269" t="s">
        <v>3</v>
      </c>
      <c r="I186" s="267"/>
      <c r="J186" s="267"/>
      <c r="K186" s="267"/>
      <c r="L186" s="248"/>
      <c r="M186" s="250"/>
      <c r="T186" s="251"/>
      <c r="AT186" s="249" t="s">
        <v>152</v>
      </c>
      <c r="AU186" s="249" t="s">
        <v>87</v>
      </c>
      <c r="AV186" s="9" t="s">
        <v>85</v>
      </c>
      <c r="AW186" s="9" t="s">
        <v>37</v>
      </c>
      <c r="AX186" s="9" t="s">
        <v>77</v>
      </c>
      <c r="AY186" s="249" t="s">
        <v>141</v>
      </c>
    </row>
    <row r="187" spans="2:65" s="9" customFormat="1" ht="11.25">
      <c r="B187" s="248"/>
      <c r="C187" s="267"/>
      <c r="D187" s="268" t="s">
        <v>152</v>
      </c>
      <c r="E187" s="269" t="s">
        <v>3</v>
      </c>
      <c r="F187" s="270" t="s">
        <v>240</v>
      </c>
      <c r="G187" s="267"/>
      <c r="H187" s="269" t="s">
        <v>3</v>
      </c>
      <c r="I187" s="267"/>
      <c r="J187" s="267"/>
      <c r="K187" s="267"/>
      <c r="L187" s="248"/>
      <c r="M187" s="250"/>
      <c r="T187" s="251"/>
      <c r="AT187" s="249" t="s">
        <v>152</v>
      </c>
      <c r="AU187" s="249" t="s">
        <v>87</v>
      </c>
      <c r="AV187" s="9" t="s">
        <v>85</v>
      </c>
      <c r="AW187" s="9" t="s">
        <v>37</v>
      </c>
      <c r="AX187" s="9" t="s">
        <v>77</v>
      </c>
      <c r="AY187" s="249" t="s">
        <v>141</v>
      </c>
    </row>
    <row r="188" spans="2:65" s="9" customFormat="1" ht="11.25">
      <c r="B188" s="248"/>
      <c r="C188" s="267"/>
      <c r="D188" s="268" t="s">
        <v>152</v>
      </c>
      <c r="E188" s="269" t="s">
        <v>3</v>
      </c>
      <c r="F188" s="270" t="s">
        <v>246</v>
      </c>
      <c r="G188" s="267"/>
      <c r="H188" s="269" t="s">
        <v>3</v>
      </c>
      <c r="I188" s="267"/>
      <c r="J188" s="267"/>
      <c r="K188" s="267"/>
      <c r="L188" s="248"/>
      <c r="M188" s="250"/>
      <c r="T188" s="251"/>
      <c r="AT188" s="249" t="s">
        <v>152</v>
      </c>
      <c r="AU188" s="249" t="s">
        <v>87</v>
      </c>
      <c r="AV188" s="9" t="s">
        <v>85</v>
      </c>
      <c r="AW188" s="9" t="s">
        <v>37</v>
      </c>
      <c r="AX188" s="9" t="s">
        <v>77</v>
      </c>
      <c r="AY188" s="249" t="s">
        <v>141</v>
      </c>
    </row>
    <row r="189" spans="2:65" s="10" customFormat="1" ht="11.25">
      <c r="B189" s="252"/>
      <c r="C189" s="271"/>
      <c r="D189" s="268" t="s">
        <v>152</v>
      </c>
      <c r="E189" s="272" t="s">
        <v>3</v>
      </c>
      <c r="F189" s="273" t="s">
        <v>247</v>
      </c>
      <c r="G189" s="271"/>
      <c r="H189" s="274">
        <v>38</v>
      </c>
      <c r="I189" s="271"/>
      <c r="J189" s="271"/>
      <c r="K189" s="271"/>
      <c r="L189" s="252"/>
      <c r="M189" s="254"/>
      <c r="T189" s="255"/>
      <c r="AT189" s="253" t="s">
        <v>152</v>
      </c>
      <c r="AU189" s="253" t="s">
        <v>87</v>
      </c>
      <c r="AV189" s="10" t="s">
        <v>87</v>
      </c>
      <c r="AW189" s="10" t="s">
        <v>37</v>
      </c>
      <c r="AX189" s="10" t="s">
        <v>85</v>
      </c>
      <c r="AY189" s="253" t="s">
        <v>141</v>
      </c>
    </row>
    <row r="190" spans="2:65" s="8" customFormat="1" ht="16.5" customHeight="1">
      <c r="B190" s="5"/>
      <c r="C190" s="260" t="s">
        <v>248</v>
      </c>
      <c r="D190" s="260" t="s">
        <v>143</v>
      </c>
      <c r="E190" s="261" t="s">
        <v>249</v>
      </c>
      <c r="F190" s="262" t="s">
        <v>250</v>
      </c>
      <c r="G190" s="263" t="s">
        <v>201</v>
      </c>
      <c r="H190" s="264">
        <v>1</v>
      </c>
      <c r="I190" s="6"/>
      <c r="J190" s="266">
        <f>ROUND(I190*H190,2)</f>
        <v>0</v>
      </c>
      <c r="K190" s="262" t="s">
        <v>147</v>
      </c>
      <c r="L190" s="5"/>
      <c r="M190" s="7" t="s">
        <v>3</v>
      </c>
      <c r="N190" s="243" t="s">
        <v>48</v>
      </c>
      <c r="P190" s="244">
        <f>O190*H190</f>
        <v>0</v>
      </c>
      <c r="Q190" s="244">
        <v>0</v>
      </c>
      <c r="R190" s="244">
        <f>Q190*H190</f>
        <v>0</v>
      </c>
      <c r="S190" s="244">
        <v>0</v>
      </c>
      <c r="T190" s="245">
        <f>S190*H190</f>
        <v>0</v>
      </c>
      <c r="AR190" s="246" t="s">
        <v>148</v>
      </c>
      <c r="AT190" s="246" t="s">
        <v>143</v>
      </c>
      <c r="AU190" s="246" t="s">
        <v>87</v>
      </c>
      <c r="AY190" s="116" t="s">
        <v>141</v>
      </c>
      <c r="BE190" s="247">
        <f>IF(N190="základní",J190,0)</f>
        <v>0</v>
      </c>
      <c r="BF190" s="247">
        <f>IF(N190="snížená",J190,0)</f>
        <v>0</v>
      </c>
      <c r="BG190" s="247">
        <f>IF(N190="zákl. přenesená",J190,0)</f>
        <v>0</v>
      </c>
      <c r="BH190" s="247">
        <f>IF(N190="sníž. přenesená",J190,0)</f>
        <v>0</v>
      </c>
      <c r="BI190" s="247">
        <f>IF(N190="nulová",J190,0)</f>
        <v>0</v>
      </c>
      <c r="BJ190" s="116" t="s">
        <v>85</v>
      </c>
      <c r="BK190" s="247">
        <f>ROUND(I190*H190,2)</f>
        <v>0</v>
      </c>
      <c r="BL190" s="116" t="s">
        <v>148</v>
      </c>
      <c r="BM190" s="246" t="s">
        <v>251</v>
      </c>
    </row>
    <row r="191" spans="2:65" s="8" customFormat="1" ht="11.25">
      <c r="B191" s="5"/>
      <c r="C191" s="172"/>
      <c r="D191" s="275" t="s">
        <v>150</v>
      </c>
      <c r="E191" s="172"/>
      <c r="F191" s="276" t="s">
        <v>252</v>
      </c>
      <c r="G191" s="172"/>
      <c r="H191" s="172"/>
      <c r="I191" s="172"/>
      <c r="J191" s="172"/>
      <c r="K191" s="172"/>
      <c r="L191" s="5"/>
      <c r="M191" s="256"/>
      <c r="T191" s="142"/>
      <c r="AT191" s="116" t="s">
        <v>150</v>
      </c>
      <c r="AU191" s="116" t="s">
        <v>87</v>
      </c>
    </row>
    <row r="192" spans="2:65" s="9" customFormat="1" ht="11.25">
      <c r="B192" s="248"/>
      <c r="C192" s="267"/>
      <c r="D192" s="268" t="s">
        <v>152</v>
      </c>
      <c r="E192" s="269" t="s">
        <v>3</v>
      </c>
      <c r="F192" s="270" t="s">
        <v>153</v>
      </c>
      <c r="G192" s="267"/>
      <c r="H192" s="269" t="s">
        <v>3</v>
      </c>
      <c r="I192" s="267"/>
      <c r="J192" s="267"/>
      <c r="K192" s="267"/>
      <c r="L192" s="248"/>
      <c r="M192" s="250"/>
      <c r="T192" s="251"/>
      <c r="AT192" s="249" t="s">
        <v>152</v>
      </c>
      <c r="AU192" s="249" t="s">
        <v>87</v>
      </c>
      <c r="AV192" s="9" t="s">
        <v>85</v>
      </c>
      <c r="AW192" s="9" t="s">
        <v>37</v>
      </c>
      <c r="AX192" s="9" t="s">
        <v>77</v>
      </c>
      <c r="AY192" s="249" t="s">
        <v>141</v>
      </c>
    </row>
    <row r="193" spans="2:65" s="10" customFormat="1" ht="11.25">
      <c r="B193" s="252"/>
      <c r="C193" s="271"/>
      <c r="D193" s="268" t="s">
        <v>152</v>
      </c>
      <c r="E193" s="272" t="s">
        <v>3</v>
      </c>
      <c r="F193" s="273" t="s">
        <v>253</v>
      </c>
      <c r="G193" s="271"/>
      <c r="H193" s="274">
        <v>1</v>
      </c>
      <c r="I193" s="271"/>
      <c r="J193" s="271"/>
      <c r="K193" s="271"/>
      <c r="L193" s="252"/>
      <c r="M193" s="254"/>
      <c r="T193" s="255"/>
      <c r="AT193" s="253" t="s">
        <v>152</v>
      </c>
      <c r="AU193" s="253" t="s">
        <v>87</v>
      </c>
      <c r="AV193" s="10" t="s">
        <v>87</v>
      </c>
      <c r="AW193" s="10" t="s">
        <v>37</v>
      </c>
      <c r="AX193" s="10" t="s">
        <v>85</v>
      </c>
      <c r="AY193" s="253" t="s">
        <v>141</v>
      </c>
    </row>
    <row r="194" spans="2:65" s="8" customFormat="1" ht="16.5" customHeight="1">
      <c r="B194" s="5"/>
      <c r="C194" s="338" t="s">
        <v>254</v>
      </c>
      <c r="D194" s="338" t="s">
        <v>188</v>
      </c>
      <c r="E194" s="339" t="s">
        <v>255</v>
      </c>
      <c r="F194" s="337" t="s">
        <v>256</v>
      </c>
      <c r="G194" s="340" t="s">
        <v>201</v>
      </c>
      <c r="H194" s="341">
        <v>1</v>
      </c>
      <c r="I194" s="12"/>
      <c r="J194" s="336">
        <f>ROUND(I194*H194,2)</f>
        <v>0</v>
      </c>
      <c r="K194" s="337" t="s">
        <v>3</v>
      </c>
      <c r="L194" s="322"/>
      <c r="M194" s="13" t="s">
        <v>3</v>
      </c>
      <c r="N194" s="323" t="s">
        <v>48</v>
      </c>
      <c r="P194" s="244">
        <f>O194*H194</f>
        <v>0</v>
      </c>
      <c r="Q194" s="244">
        <v>0</v>
      </c>
      <c r="R194" s="244">
        <f>Q194*H194</f>
        <v>0</v>
      </c>
      <c r="S194" s="244">
        <v>0</v>
      </c>
      <c r="T194" s="245">
        <f>S194*H194</f>
        <v>0</v>
      </c>
      <c r="AR194" s="246" t="s">
        <v>191</v>
      </c>
      <c r="AT194" s="246" t="s">
        <v>188</v>
      </c>
      <c r="AU194" s="246" t="s">
        <v>87</v>
      </c>
      <c r="AY194" s="116" t="s">
        <v>141</v>
      </c>
      <c r="BE194" s="247">
        <f>IF(N194="základní",J194,0)</f>
        <v>0</v>
      </c>
      <c r="BF194" s="247">
        <f>IF(N194="snížená",J194,0)</f>
        <v>0</v>
      </c>
      <c r="BG194" s="247">
        <f>IF(N194="zákl. přenesená",J194,0)</f>
        <v>0</v>
      </c>
      <c r="BH194" s="247">
        <f>IF(N194="sníž. přenesená",J194,0)</f>
        <v>0</v>
      </c>
      <c r="BI194" s="247">
        <f>IF(N194="nulová",J194,0)</f>
        <v>0</v>
      </c>
      <c r="BJ194" s="116" t="s">
        <v>85</v>
      </c>
      <c r="BK194" s="247">
        <f>ROUND(I194*H194,2)</f>
        <v>0</v>
      </c>
      <c r="BL194" s="116" t="s">
        <v>148</v>
      </c>
      <c r="BM194" s="246" t="s">
        <v>257</v>
      </c>
    </row>
    <row r="195" spans="2:65" s="4" customFormat="1" ht="22.9" customHeight="1">
      <c r="B195" s="236"/>
      <c r="C195" s="277"/>
      <c r="D195" s="278" t="s">
        <v>76</v>
      </c>
      <c r="E195" s="279" t="s">
        <v>174</v>
      </c>
      <c r="F195" s="279" t="s">
        <v>258</v>
      </c>
      <c r="G195" s="277"/>
      <c r="H195" s="277"/>
      <c r="I195" s="277"/>
      <c r="J195" s="280">
        <f>BK195</f>
        <v>0</v>
      </c>
      <c r="K195" s="277"/>
      <c r="L195" s="236"/>
      <c r="M195" s="238"/>
      <c r="P195" s="239">
        <f>SUM(P196:P209)</f>
        <v>0</v>
      </c>
      <c r="R195" s="239">
        <f>SUM(R196:R209)</f>
        <v>1.3382999999999998</v>
      </c>
      <c r="T195" s="240">
        <f>SUM(T196:T209)</f>
        <v>0</v>
      </c>
      <c r="AR195" s="237" t="s">
        <v>85</v>
      </c>
      <c r="AT195" s="241" t="s">
        <v>76</v>
      </c>
      <c r="AU195" s="241" t="s">
        <v>85</v>
      </c>
      <c r="AY195" s="237" t="s">
        <v>141</v>
      </c>
      <c r="BK195" s="242">
        <f>SUM(BK196:BK209)</f>
        <v>0</v>
      </c>
    </row>
    <row r="196" spans="2:65" s="8" customFormat="1" ht="24.2" customHeight="1">
      <c r="B196" s="5"/>
      <c r="C196" s="260" t="s">
        <v>259</v>
      </c>
      <c r="D196" s="260" t="s">
        <v>143</v>
      </c>
      <c r="E196" s="261" t="s">
        <v>260</v>
      </c>
      <c r="F196" s="262" t="s">
        <v>261</v>
      </c>
      <c r="G196" s="263" t="s">
        <v>146</v>
      </c>
      <c r="H196" s="264">
        <v>335</v>
      </c>
      <c r="I196" s="6"/>
      <c r="J196" s="266">
        <f>ROUND(I196*H196,2)</f>
        <v>0</v>
      </c>
      <c r="K196" s="262" t="s">
        <v>147</v>
      </c>
      <c r="L196" s="5"/>
      <c r="M196" s="7" t="s">
        <v>3</v>
      </c>
      <c r="N196" s="243" t="s">
        <v>48</v>
      </c>
      <c r="P196" s="244">
        <f>O196*H196</f>
        <v>0</v>
      </c>
      <c r="Q196" s="244">
        <v>0</v>
      </c>
      <c r="R196" s="244">
        <f>Q196*H196</f>
        <v>0</v>
      </c>
      <c r="S196" s="244">
        <v>0</v>
      </c>
      <c r="T196" s="245">
        <f>S196*H196</f>
        <v>0</v>
      </c>
      <c r="AR196" s="246" t="s">
        <v>148</v>
      </c>
      <c r="AT196" s="246" t="s">
        <v>143</v>
      </c>
      <c r="AU196" s="246" t="s">
        <v>87</v>
      </c>
      <c r="AY196" s="116" t="s">
        <v>141</v>
      </c>
      <c r="BE196" s="247">
        <f>IF(N196="základní",J196,0)</f>
        <v>0</v>
      </c>
      <c r="BF196" s="247">
        <f>IF(N196="snížená",J196,0)</f>
        <v>0</v>
      </c>
      <c r="BG196" s="247">
        <f>IF(N196="zákl. přenesená",J196,0)</f>
        <v>0</v>
      </c>
      <c r="BH196" s="247">
        <f>IF(N196="sníž. přenesená",J196,0)</f>
        <v>0</v>
      </c>
      <c r="BI196" s="247">
        <f>IF(N196="nulová",J196,0)</f>
        <v>0</v>
      </c>
      <c r="BJ196" s="116" t="s">
        <v>85</v>
      </c>
      <c r="BK196" s="247">
        <f>ROUND(I196*H196,2)</f>
        <v>0</v>
      </c>
      <c r="BL196" s="116" t="s">
        <v>148</v>
      </c>
      <c r="BM196" s="246" t="s">
        <v>262</v>
      </c>
    </row>
    <row r="197" spans="2:65" s="8" customFormat="1" ht="11.25">
      <c r="B197" s="5"/>
      <c r="C197" s="172"/>
      <c r="D197" s="275" t="s">
        <v>150</v>
      </c>
      <c r="E197" s="172"/>
      <c r="F197" s="276" t="s">
        <v>263</v>
      </c>
      <c r="G197" s="172"/>
      <c r="H197" s="172"/>
      <c r="I197" s="172"/>
      <c r="J197" s="172"/>
      <c r="K197" s="172"/>
      <c r="L197" s="5"/>
      <c r="M197" s="256"/>
      <c r="T197" s="142"/>
      <c r="AT197" s="116" t="s">
        <v>150</v>
      </c>
      <c r="AU197" s="116" t="s">
        <v>87</v>
      </c>
    </row>
    <row r="198" spans="2:65" s="9" customFormat="1" ht="11.25">
      <c r="B198" s="248"/>
      <c r="C198" s="267"/>
      <c r="D198" s="268" t="s">
        <v>152</v>
      </c>
      <c r="E198" s="269" t="s">
        <v>3</v>
      </c>
      <c r="F198" s="270" t="s">
        <v>153</v>
      </c>
      <c r="G198" s="267"/>
      <c r="H198" s="269" t="s">
        <v>3</v>
      </c>
      <c r="I198" s="267"/>
      <c r="J198" s="267"/>
      <c r="K198" s="267"/>
      <c r="L198" s="248"/>
      <c r="M198" s="250"/>
      <c r="T198" s="251"/>
      <c r="AT198" s="249" t="s">
        <v>152</v>
      </c>
      <c r="AU198" s="249" t="s">
        <v>87</v>
      </c>
      <c r="AV198" s="9" t="s">
        <v>85</v>
      </c>
      <c r="AW198" s="9" t="s">
        <v>37</v>
      </c>
      <c r="AX198" s="9" t="s">
        <v>77</v>
      </c>
      <c r="AY198" s="249" t="s">
        <v>141</v>
      </c>
    </row>
    <row r="199" spans="2:65" s="10" customFormat="1" ht="11.25">
      <c r="B199" s="252"/>
      <c r="C199" s="271"/>
      <c r="D199" s="268" t="s">
        <v>152</v>
      </c>
      <c r="E199" s="272" t="s">
        <v>3</v>
      </c>
      <c r="F199" s="273" t="s">
        <v>264</v>
      </c>
      <c r="G199" s="271"/>
      <c r="H199" s="274">
        <v>335</v>
      </c>
      <c r="I199" s="271"/>
      <c r="J199" s="271"/>
      <c r="K199" s="271"/>
      <c r="L199" s="252"/>
      <c r="M199" s="254"/>
      <c r="T199" s="255"/>
      <c r="AT199" s="253" t="s">
        <v>152</v>
      </c>
      <c r="AU199" s="253" t="s">
        <v>87</v>
      </c>
      <c r="AV199" s="10" t="s">
        <v>87</v>
      </c>
      <c r="AW199" s="10" t="s">
        <v>37</v>
      </c>
      <c r="AX199" s="10" t="s">
        <v>85</v>
      </c>
      <c r="AY199" s="253" t="s">
        <v>141</v>
      </c>
    </row>
    <row r="200" spans="2:65" s="8" customFormat="1" ht="37.9" customHeight="1">
      <c r="B200" s="5"/>
      <c r="C200" s="260" t="s">
        <v>265</v>
      </c>
      <c r="D200" s="260" t="s">
        <v>143</v>
      </c>
      <c r="E200" s="261" t="s">
        <v>266</v>
      </c>
      <c r="F200" s="262" t="s">
        <v>267</v>
      </c>
      <c r="G200" s="263" t="s">
        <v>146</v>
      </c>
      <c r="H200" s="264">
        <v>15</v>
      </c>
      <c r="I200" s="6"/>
      <c r="J200" s="266">
        <f>ROUND(I200*H200,2)</f>
        <v>0</v>
      </c>
      <c r="K200" s="262" t="s">
        <v>147</v>
      </c>
      <c r="L200" s="5"/>
      <c r="M200" s="7" t="s">
        <v>3</v>
      </c>
      <c r="N200" s="243" t="s">
        <v>48</v>
      </c>
      <c r="P200" s="244">
        <f>O200*H200</f>
        <v>0</v>
      </c>
      <c r="Q200" s="244">
        <v>8.9219999999999994E-2</v>
      </c>
      <c r="R200" s="244">
        <f>Q200*H200</f>
        <v>1.3382999999999998</v>
      </c>
      <c r="S200" s="244">
        <v>0</v>
      </c>
      <c r="T200" s="245">
        <f>S200*H200</f>
        <v>0</v>
      </c>
      <c r="AR200" s="246" t="s">
        <v>148</v>
      </c>
      <c r="AT200" s="246" t="s">
        <v>143</v>
      </c>
      <c r="AU200" s="246" t="s">
        <v>87</v>
      </c>
      <c r="AY200" s="116" t="s">
        <v>141</v>
      </c>
      <c r="BE200" s="247">
        <f>IF(N200="základní",J200,0)</f>
        <v>0</v>
      </c>
      <c r="BF200" s="247">
        <f>IF(N200="snížená",J200,0)</f>
        <v>0</v>
      </c>
      <c r="BG200" s="247">
        <f>IF(N200="zákl. přenesená",J200,0)</f>
        <v>0</v>
      </c>
      <c r="BH200" s="247">
        <f>IF(N200="sníž. přenesená",J200,0)</f>
        <v>0</v>
      </c>
      <c r="BI200" s="247">
        <f>IF(N200="nulová",J200,0)</f>
        <v>0</v>
      </c>
      <c r="BJ200" s="116" t="s">
        <v>85</v>
      </c>
      <c r="BK200" s="247">
        <f>ROUND(I200*H200,2)</f>
        <v>0</v>
      </c>
      <c r="BL200" s="116" t="s">
        <v>148</v>
      </c>
      <c r="BM200" s="246" t="s">
        <v>268</v>
      </c>
    </row>
    <row r="201" spans="2:65" s="8" customFormat="1" ht="11.25">
      <c r="B201" s="5"/>
      <c r="C201" s="172"/>
      <c r="D201" s="275" t="s">
        <v>150</v>
      </c>
      <c r="E201" s="172"/>
      <c r="F201" s="276" t="s">
        <v>269</v>
      </c>
      <c r="G201" s="172"/>
      <c r="H201" s="172"/>
      <c r="I201" s="172"/>
      <c r="J201" s="172"/>
      <c r="K201" s="172"/>
      <c r="L201" s="5"/>
      <c r="M201" s="256"/>
      <c r="T201" s="142"/>
      <c r="AT201" s="116" t="s">
        <v>150</v>
      </c>
      <c r="AU201" s="116" t="s">
        <v>87</v>
      </c>
    </row>
    <row r="202" spans="2:65" s="9" customFormat="1" ht="11.25">
      <c r="B202" s="248"/>
      <c r="C202" s="267"/>
      <c r="D202" s="268" t="s">
        <v>152</v>
      </c>
      <c r="E202" s="269" t="s">
        <v>3</v>
      </c>
      <c r="F202" s="270" t="s">
        <v>153</v>
      </c>
      <c r="G202" s="267"/>
      <c r="H202" s="269" t="s">
        <v>3</v>
      </c>
      <c r="I202" s="267"/>
      <c r="J202" s="267"/>
      <c r="K202" s="267"/>
      <c r="L202" s="248"/>
      <c r="M202" s="250"/>
      <c r="T202" s="251"/>
      <c r="AT202" s="249" t="s">
        <v>152</v>
      </c>
      <c r="AU202" s="249" t="s">
        <v>87</v>
      </c>
      <c r="AV202" s="9" t="s">
        <v>85</v>
      </c>
      <c r="AW202" s="9" t="s">
        <v>37</v>
      </c>
      <c r="AX202" s="9" t="s">
        <v>77</v>
      </c>
      <c r="AY202" s="249" t="s">
        <v>141</v>
      </c>
    </row>
    <row r="203" spans="2:65" s="10" customFormat="1" ht="11.25">
      <c r="B203" s="252"/>
      <c r="C203" s="271"/>
      <c r="D203" s="268" t="s">
        <v>152</v>
      </c>
      <c r="E203" s="272" t="s">
        <v>3</v>
      </c>
      <c r="F203" s="273" t="s">
        <v>270</v>
      </c>
      <c r="G203" s="271"/>
      <c r="H203" s="274">
        <v>15</v>
      </c>
      <c r="I203" s="271"/>
      <c r="J203" s="271"/>
      <c r="K203" s="271"/>
      <c r="L203" s="252"/>
      <c r="M203" s="254"/>
      <c r="T203" s="255"/>
      <c r="AT203" s="253" t="s">
        <v>152</v>
      </c>
      <c r="AU203" s="253" t="s">
        <v>87</v>
      </c>
      <c r="AV203" s="10" t="s">
        <v>87</v>
      </c>
      <c r="AW203" s="10" t="s">
        <v>37</v>
      </c>
      <c r="AX203" s="10" t="s">
        <v>85</v>
      </c>
      <c r="AY203" s="253" t="s">
        <v>141</v>
      </c>
    </row>
    <row r="204" spans="2:65" s="8" customFormat="1" ht="16.5" customHeight="1">
      <c r="B204" s="5"/>
      <c r="C204" s="260" t="s">
        <v>271</v>
      </c>
      <c r="D204" s="260" t="s">
        <v>143</v>
      </c>
      <c r="E204" s="261" t="s">
        <v>272</v>
      </c>
      <c r="F204" s="262" t="s">
        <v>273</v>
      </c>
      <c r="G204" s="263" t="s">
        <v>209</v>
      </c>
      <c r="H204" s="264">
        <v>1</v>
      </c>
      <c r="I204" s="6"/>
      <c r="J204" s="266">
        <f>ROUND(I204*H204,2)</f>
        <v>0</v>
      </c>
      <c r="K204" s="262" t="s">
        <v>3</v>
      </c>
      <c r="L204" s="5"/>
      <c r="M204" s="7" t="s">
        <v>3</v>
      </c>
      <c r="N204" s="243" t="s">
        <v>48</v>
      </c>
      <c r="P204" s="244">
        <f>O204*H204</f>
        <v>0</v>
      </c>
      <c r="Q204" s="244">
        <v>0</v>
      </c>
      <c r="R204" s="244">
        <f>Q204*H204</f>
        <v>0</v>
      </c>
      <c r="S204" s="244">
        <v>0</v>
      </c>
      <c r="T204" s="245">
        <f>S204*H204</f>
        <v>0</v>
      </c>
      <c r="AR204" s="246" t="s">
        <v>148</v>
      </c>
      <c r="AT204" s="246" t="s">
        <v>143</v>
      </c>
      <c r="AU204" s="246" t="s">
        <v>87</v>
      </c>
      <c r="AY204" s="116" t="s">
        <v>141</v>
      </c>
      <c r="BE204" s="247">
        <f>IF(N204="základní",J204,0)</f>
        <v>0</v>
      </c>
      <c r="BF204" s="247">
        <f>IF(N204="snížená",J204,0)</f>
        <v>0</v>
      </c>
      <c r="BG204" s="247">
        <f>IF(N204="zákl. přenesená",J204,0)</f>
        <v>0</v>
      </c>
      <c r="BH204" s="247">
        <f>IF(N204="sníž. přenesená",J204,0)</f>
        <v>0</v>
      </c>
      <c r="BI204" s="247">
        <f>IF(N204="nulová",J204,0)</f>
        <v>0</v>
      </c>
      <c r="BJ204" s="116" t="s">
        <v>85</v>
      </c>
      <c r="BK204" s="247">
        <f>ROUND(I204*H204,2)</f>
        <v>0</v>
      </c>
      <c r="BL204" s="116" t="s">
        <v>148</v>
      </c>
      <c r="BM204" s="246" t="s">
        <v>274</v>
      </c>
    </row>
    <row r="205" spans="2:65" s="9" customFormat="1" ht="11.25">
      <c r="B205" s="248"/>
      <c r="C205" s="267"/>
      <c r="D205" s="268" t="s">
        <v>152</v>
      </c>
      <c r="E205" s="269" t="s">
        <v>3</v>
      </c>
      <c r="F205" s="270" t="s">
        <v>153</v>
      </c>
      <c r="G205" s="267"/>
      <c r="H205" s="269" t="s">
        <v>3</v>
      </c>
      <c r="I205" s="267"/>
      <c r="J205" s="267"/>
      <c r="K205" s="267"/>
      <c r="L205" s="248"/>
      <c r="M205" s="250"/>
      <c r="T205" s="251"/>
      <c r="AT205" s="249" t="s">
        <v>152</v>
      </c>
      <c r="AU205" s="249" t="s">
        <v>87</v>
      </c>
      <c r="AV205" s="9" t="s">
        <v>85</v>
      </c>
      <c r="AW205" s="9" t="s">
        <v>37</v>
      </c>
      <c r="AX205" s="9" t="s">
        <v>77</v>
      </c>
      <c r="AY205" s="249" t="s">
        <v>141</v>
      </c>
    </row>
    <row r="206" spans="2:65" s="10" customFormat="1" ht="11.25">
      <c r="B206" s="252"/>
      <c r="C206" s="271"/>
      <c r="D206" s="268" t="s">
        <v>152</v>
      </c>
      <c r="E206" s="272" t="s">
        <v>3</v>
      </c>
      <c r="F206" s="273" t="s">
        <v>275</v>
      </c>
      <c r="G206" s="271"/>
      <c r="H206" s="274">
        <v>1</v>
      </c>
      <c r="I206" s="271"/>
      <c r="J206" s="271"/>
      <c r="K206" s="271"/>
      <c r="L206" s="252"/>
      <c r="M206" s="254"/>
      <c r="T206" s="255"/>
      <c r="AT206" s="253" t="s">
        <v>152</v>
      </c>
      <c r="AU206" s="253" t="s">
        <v>87</v>
      </c>
      <c r="AV206" s="10" t="s">
        <v>87</v>
      </c>
      <c r="AW206" s="10" t="s">
        <v>37</v>
      </c>
      <c r="AX206" s="10" t="s">
        <v>85</v>
      </c>
      <c r="AY206" s="253" t="s">
        <v>141</v>
      </c>
    </row>
    <row r="207" spans="2:65" s="8" customFormat="1" ht="16.5" customHeight="1">
      <c r="B207" s="5"/>
      <c r="C207" s="260" t="s">
        <v>276</v>
      </c>
      <c r="D207" s="260" t="s">
        <v>143</v>
      </c>
      <c r="E207" s="261" t="s">
        <v>277</v>
      </c>
      <c r="F207" s="262" t="s">
        <v>278</v>
      </c>
      <c r="G207" s="263" t="s">
        <v>146</v>
      </c>
      <c r="H207" s="264">
        <v>120</v>
      </c>
      <c r="I207" s="6"/>
      <c r="J207" s="266">
        <f>ROUND(I207*H207,2)</f>
        <v>0</v>
      </c>
      <c r="K207" s="262" t="s">
        <v>3</v>
      </c>
      <c r="L207" s="5"/>
      <c r="M207" s="7" t="s">
        <v>3</v>
      </c>
      <c r="N207" s="243" t="s">
        <v>48</v>
      </c>
      <c r="P207" s="244">
        <f>O207*H207</f>
        <v>0</v>
      </c>
      <c r="Q207" s="244">
        <v>0</v>
      </c>
      <c r="R207" s="244">
        <f>Q207*H207</f>
        <v>0</v>
      </c>
      <c r="S207" s="244">
        <v>0</v>
      </c>
      <c r="T207" s="245">
        <f>S207*H207</f>
        <v>0</v>
      </c>
      <c r="AR207" s="246" t="s">
        <v>148</v>
      </c>
      <c r="AT207" s="246" t="s">
        <v>143</v>
      </c>
      <c r="AU207" s="246" t="s">
        <v>87</v>
      </c>
      <c r="AY207" s="116" t="s">
        <v>141</v>
      </c>
      <c r="BE207" s="247">
        <f>IF(N207="základní",J207,0)</f>
        <v>0</v>
      </c>
      <c r="BF207" s="247">
        <f>IF(N207="snížená",J207,0)</f>
        <v>0</v>
      </c>
      <c r="BG207" s="247">
        <f>IF(N207="zákl. přenesená",J207,0)</f>
        <v>0</v>
      </c>
      <c r="BH207" s="247">
        <f>IF(N207="sníž. přenesená",J207,0)</f>
        <v>0</v>
      </c>
      <c r="BI207" s="247">
        <f>IF(N207="nulová",J207,0)</f>
        <v>0</v>
      </c>
      <c r="BJ207" s="116" t="s">
        <v>85</v>
      </c>
      <c r="BK207" s="247">
        <f>ROUND(I207*H207,2)</f>
        <v>0</v>
      </c>
      <c r="BL207" s="116" t="s">
        <v>148</v>
      </c>
      <c r="BM207" s="246" t="s">
        <v>279</v>
      </c>
    </row>
    <row r="208" spans="2:65" s="9" customFormat="1" ht="11.25">
      <c r="B208" s="248"/>
      <c r="C208" s="267"/>
      <c r="D208" s="268" t="s">
        <v>152</v>
      </c>
      <c r="E208" s="269" t="s">
        <v>3</v>
      </c>
      <c r="F208" s="270" t="s">
        <v>280</v>
      </c>
      <c r="G208" s="267"/>
      <c r="H208" s="269" t="s">
        <v>3</v>
      </c>
      <c r="I208" s="267"/>
      <c r="J208" s="267"/>
      <c r="K208" s="267"/>
      <c r="L208" s="248"/>
      <c r="M208" s="250"/>
      <c r="T208" s="251"/>
      <c r="AT208" s="249" t="s">
        <v>152</v>
      </c>
      <c r="AU208" s="249" t="s">
        <v>87</v>
      </c>
      <c r="AV208" s="9" t="s">
        <v>85</v>
      </c>
      <c r="AW208" s="9" t="s">
        <v>37</v>
      </c>
      <c r="AX208" s="9" t="s">
        <v>77</v>
      </c>
      <c r="AY208" s="249" t="s">
        <v>141</v>
      </c>
    </row>
    <row r="209" spans="2:65" s="10" customFormat="1" ht="11.25">
      <c r="B209" s="252"/>
      <c r="C209" s="271"/>
      <c r="D209" s="268" t="s">
        <v>152</v>
      </c>
      <c r="E209" s="272" t="s">
        <v>3</v>
      </c>
      <c r="F209" s="273" t="s">
        <v>281</v>
      </c>
      <c r="G209" s="271"/>
      <c r="H209" s="274">
        <v>120</v>
      </c>
      <c r="I209" s="271"/>
      <c r="J209" s="271"/>
      <c r="K209" s="271"/>
      <c r="L209" s="252"/>
      <c r="M209" s="254"/>
      <c r="T209" s="255"/>
      <c r="AT209" s="253" t="s">
        <v>152</v>
      </c>
      <c r="AU209" s="253" t="s">
        <v>87</v>
      </c>
      <c r="AV209" s="10" t="s">
        <v>87</v>
      </c>
      <c r="AW209" s="10" t="s">
        <v>37</v>
      </c>
      <c r="AX209" s="10" t="s">
        <v>85</v>
      </c>
      <c r="AY209" s="253" t="s">
        <v>141</v>
      </c>
    </row>
    <row r="210" spans="2:65" s="4" customFormat="1" ht="22.9" customHeight="1">
      <c r="B210" s="236"/>
      <c r="C210" s="277"/>
      <c r="D210" s="278" t="s">
        <v>76</v>
      </c>
      <c r="E210" s="279" t="s">
        <v>182</v>
      </c>
      <c r="F210" s="279" t="s">
        <v>282</v>
      </c>
      <c r="G210" s="277"/>
      <c r="H210" s="277"/>
      <c r="I210" s="277"/>
      <c r="J210" s="280">
        <f>BK210</f>
        <v>0</v>
      </c>
      <c r="K210" s="277"/>
      <c r="L210" s="236"/>
      <c r="M210" s="238"/>
      <c r="P210" s="239">
        <f>SUM(P211:P315)</f>
        <v>0</v>
      </c>
      <c r="R210" s="239">
        <f>SUM(R211:R315)</f>
        <v>44.439563939999999</v>
      </c>
      <c r="T210" s="240">
        <f>SUM(T211:T315)</f>
        <v>26.251200000000001</v>
      </c>
      <c r="AR210" s="237" t="s">
        <v>85</v>
      </c>
      <c r="AT210" s="241" t="s">
        <v>76</v>
      </c>
      <c r="AU210" s="241" t="s">
        <v>85</v>
      </c>
      <c r="AY210" s="237" t="s">
        <v>141</v>
      </c>
      <c r="BK210" s="242">
        <f>SUM(BK211:BK315)</f>
        <v>0</v>
      </c>
    </row>
    <row r="211" spans="2:65" s="8" customFormat="1" ht="16.5" customHeight="1">
      <c r="B211" s="5"/>
      <c r="C211" s="260" t="s">
        <v>8</v>
      </c>
      <c r="D211" s="260" t="s">
        <v>143</v>
      </c>
      <c r="E211" s="261" t="s">
        <v>283</v>
      </c>
      <c r="F211" s="262" t="s">
        <v>284</v>
      </c>
      <c r="G211" s="263" t="s">
        <v>146</v>
      </c>
      <c r="H211" s="264">
        <v>156.24</v>
      </c>
      <c r="I211" s="6"/>
      <c r="J211" s="266">
        <f>ROUND(I211*H211,2)</f>
        <v>0</v>
      </c>
      <c r="K211" s="262" t="s">
        <v>147</v>
      </c>
      <c r="L211" s="5"/>
      <c r="M211" s="7" t="s">
        <v>3</v>
      </c>
      <c r="N211" s="243" t="s">
        <v>48</v>
      </c>
      <c r="P211" s="244">
        <f>O211*H211</f>
        <v>0</v>
      </c>
      <c r="Q211" s="244">
        <v>2.5999999999999998E-4</v>
      </c>
      <c r="R211" s="244">
        <f>Q211*H211</f>
        <v>4.0622399999999996E-2</v>
      </c>
      <c r="S211" s="244">
        <v>0</v>
      </c>
      <c r="T211" s="245">
        <f>S211*H211</f>
        <v>0</v>
      </c>
      <c r="AR211" s="246" t="s">
        <v>148</v>
      </c>
      <c r="AT211" s="246" t="s">
        <v>143</v>
      </c>
      <c r="AU211" s="246" t="s">
        <v>87</v>
      </c>
      <c r="AY211" s="116" t="s">
        <v>141</v>
      </c>
      <c r="BE211" s="247">
        <f>IF(N211="základní",J211,0)</f>
        <v>0</v>
      </c>
      <c r="BF211" s="247">
        <f>IF(N211="snížená",J211,0)</f>
        <v>0</v>
      </c>
      <c r="BG211" s="247">
        <f>IF(N211="zákl. přenesená",J211,0)</f>
        <v>0</v>
      </c>
      <c r="BH211" s="247">
        <f>IF(N211="sníž. přenesená",J211,0)</f>
        <v>0</v>
      </c>
      <c r="BI211" s="247">
        <f>IF(N211="nulová",J211,0)</f>
        <v>0</v>
      </c>
      <c r="BJ211" s="116" t="s">
        <v>85</v>
      </c>
      <c r="BK211" s="247">
        <f>ROUND(I211*H211,2)</f>
        <v>0</v>
      </c>
      <c r="BL211" s="116" t="s">
        <v>148</v>
      </c>
      <c r="BM211" s="246" t="s">
        <v>285</v>
      </c>
    </row>
    <row r="212" spans="2:65" s="8" customFormat="1" ht="11.25">
      <c r="B212" s="5"/>
      <c r="C212" s="172"/>
      <c r="D212" s="275" t="s">
        <v>150</v>
      </c>
      <c r="E212" s="172"/>
      <c r="F212" s="276" t="s">
        <v>286</v>
      </c>
      <c r="G212" s="172"/>
      <c r="H212" s="172"/>
      <c r="I212" s="172"/>
      <c r="J212" s="172"/>
      <c r="K212" s="172"/>
      <c r="L212" s="5"/>
      <c r="M212" s="256"/>
      <c r="T212" s="142"/>
      <c r="AT212" s="116" t="s">
        <v>150</v>
      </c>
      <c r="AU212" s="116" t="s">
        <v>87</v>
      </c>
    </row>
    <row r="213" spans="2:65" s="9" customFormat="1" ht="11.25">
      <c r="B213" s="248"/>
      <c r="C213" s="267"/>
      <c r="D213" s="268" t="s">
        <v>152</v>
      </c>
      <c r="E213" s="269" t="s">
        <v>3</v>
      </c>
      <c r="F213" s="270" t="s">
        <v>153</v>
      </c>
      <c r="G213" s="267"/>
      <c r="H213" s="269" t="s">
        <v>3</v>
      </c>
      <c r="I213" s="267"/>
      <c r="J213" s="267"/>
      <c r="K213" s="267"/>
      <c r="L213" s="248"/>
      <c r="M213" s="250"/>
      <c r="T213" s="251"/>
      <c r="AT213" s="249" t="s">
        <v>152</v>
      </c>
      <c r="AU213" s="249" t="s">
        <v>87</v>
      </c>
      <c r="AV213" s="9" t="s">
        <v>85</v>
      </c>
      <c r="AW213" s="9" t="s">
        <v>37</v>
      </c>
      <c r="AX213" s="9" t="s">
        <v>77</v>
      </c>
      <c r="AY213" s="249" t="s">
        <v>141</v>
      </c>
    </row>
    <row r="214" spans="2:65" s="9" customFormat="1" ht="11.25">
      <c r="B214" s="248"/>
      <c r="C214" s="267"/>
      <c r="D214" s="268" t="s">
        <v>152</v>
      </c>
      <c r="E214" s="269" t="s">
        <v>3</v>
      </c>
      <c r="F214" s="270" t="s">
        <v>287</v>
      </c>
      <c r="G214" s="267"/>
      <c r="H214" s="269" t="s">
        <v>3</v>
      </c>
      <c r="I214" s="267"/>
      <c r="J214" s="267"/>
      <c r="K214" s="267"/>
      <c r="L214" s="248"/>
      <c r="M214" s="250"/>
      <c r="T214" s="251"/>
      <c r="AT214" s="249" t="s">
        <v>152</v>
      </c>
      <c r="AU214" s="249" t="s">
        <v>87</v>
      </c>
      <c r="AV214" s="9" t="s">
        <v>85</v>
      </c>
      <c r="AW214" s="9" t="s">
        <v>37</v>
      </c>
      <c r="AX214" s="9" t="s">
        <v>77</v>
      </c>
      <c r="AY214" s="249" t="s">
        <v>141</v>
      </c>
    </row>
    <row r="215" spans="2:65" s="9" customFormat="1" ht="11.25">
      <c r="B215" s="248"/>
      <c r="C215" s="267"/>
      <c r="D215" s="268" t="s">
        <v>152</v>
      </c>
      <c r="E215" s="269" t="s">
        <v>3</v>
      </c>
      <c r="F215" s="270" t="s">
        <v>288</v>
      </c>
      <c r="G215" s="267"/>
      <c r="H215" s="269" t="s">
        <v>3</v>
      </c>
      <c r="I215" s="267"/>
      <c r="J215" s="267"/>
      <c r="K215" s="267"/>
      <c r="L215" s="248"/>
      <c r="M215" s="250"/>
      <c r="T215" s="251"/>
      <c r="AT215" s="249" t="s">
        <v>152</v>
      </c>
      <c r="AU215" s="249" t="s">
        <v>87</v>
      </c>
      <c r="AV215" s="9" t="s">
        <v>85</v>
      </c>
      <c r="AW215" s="9" t="s">
        <v>37</v>
      </c>
      <c r="AX215" s="9" t="s">
        <v>77</v>
      </c>
      <c r="AY215" s="249" t="s">
        <v>141</v>
      </c>
    </row>
    <row r="216" spans="2:65" s="9" customFormat="1" ht="11.25">
      <c r="B216" s="248"/>
      <c r="C216" s="267"/>
      <c r="D216" s="268" t="s">
        <v>152</v>
      </c>
      <c r="E216" s="269" t="s">
        <v>3</v>
      </c>
      <c r="F216" s="270" t="s">
        <v>217</v>
      </c>
      <c r="G216" s="267"/>
      <c r="H216" s="269" t="s">
        <v>3</v>
      </c>
      <c r="I216" s="267"/>
      <c r="J216" s="267"/>
      <c r="K216" s="267"/>
      <c r="L216" s="248"/>
      <c r="M216" s="250"/>
      <c r="T216" s="251"/>
      <c r="AT216" s="249" t="s">
        <v>152</v>
      </c>
      <c r="AU216" s="249" t="s">
        <v>87</v>
      </c>
      <c r="AV216" s="9" t="s">
        <v>85</v>
      </c>
      <c r="AW216" s="9" t="s">
        <v>37</v>
      </c>
      <c r="AX216" s="9" t="s">
        <v>77</v>
      </c>
      <c r="AY216" s="249" t="s">
        <v>141</v>
      </c>
    </row>
    <row r="217" spans="2:65" s="10" customFormat="1" ht="11.25">
      <c r="B217" s="252"/>
      <c r="C217" s="271"/>
      <c r="D217" s="268" t="s">
        <v>152</v>
      </c>
      <c r="E217" s="272" t="s">
        <v>3</v>
      </c>
      <c r="F217" s="273" t="s">
        <v>289</v>
      </c>
      <c r="G217" s="271"/>
      <c r="H217" s="274">
        <v>46.368000000000002</v>
      </c>
      <c r="I217" s="271"/>
      <c r="J217" s="271"/>
      <c r="K217" s="271"/>
      <c r="L217" s="252"/>
      <c r="M217" s="254"/>
      <c r="T217" s="255"/>
      <c r="AT217" s="253" t="s">
        <v>152</v>
      </c>
      <c r="AU217" s="253" t="s">
        <v>87</v>
      </c>
      <c r="AV217" s="10" t="s">
        <v>87</v>
      </c>
      <c r="AW217" s="10" t="s">
        <v>37</v>
      </c>
      <c r="AX217" s="10" t="s">
        <v>77</v>
      </c>
      <c r="AY217" s="253" t="s">
        <v>141</v>
      </c>
    </row>
    <row r="218" spans="2:65" s="9" customFormat="1" ht="11.25">
      <c r="B218" s="248"/>
      <c r="C218" s="267"/>
      <c r="D218" s="268" t="s">
        <v>152</v>
      </c>
      <c r="E218" s="269" t="s">
        <v>3</v>
      </c>
      <c r="F218" s="270" t="s">
        <v>219</v>
      </c>
      <c r="G218" s="267"/>
      <c r="H218" s="269" t="s">
        <v>3</v>
      </c>
      <c r="I218" s="267"/>
      <c r="J218" s="267"/>
      <c r="K218" s="267"/>
      <c r="L218" s="248"/>
      <c r="M218" s="250"/>
      <c r="T218" s="251"/>
      <c r="AT218" s="249" t="s">
        <v>152</v>
      </c>
      <c r="AU218" s="249" t="s">
        <v>87</v>
      </c>
      <c r="AV218" s="9" t="s">
        <v>85</v>
      </c>
      <c r="AW218" s="9" t="s">
        <v>37</v>
      </c>
      <c r="AX218" s="9" t="s">
        <v>77</v>
      </c>
      <c r="AY218" s="249" t="s">
        <v>141</v>
      </c>
    </row>
    <row r="219" spans="2:65" s="10" customFormat="1" ht="11.25">
      <c r="B219" s="252"/>
      <c r="C219" s="271"/>
      <c r="D219" s="268" t="s">
        <v>152</v>
      </c>
      <c r="E219" s="272" t="s">
        <v>3</v>
      </c>
      <c r="F219" s="273" t="s">
        <v>290</v>
      </c>
      <c r="G219" s="271"/>
      <c r="H219" s="274">
        <v>50.064</v>
      </c>
      <c r="I219" s="271"/>
      <c r="J219" s="271"/>
      <c r="K219" s="271"/>
      <c r="L219" s="252"/>
      <c r="M219" s="254"/>
      <c r="T219" s="255"/>
      <c r="AT219" s="253" t="s">
        <v>152</v>
      </c>
      <c r="AU219" s="253" t="s">
        <v>87</v>
      </c>
      <c r="AV219" s="10" t="s">
        <v>87</v>
      </c>
      <c r="AW219" s="10" t="s">
        <v>37</v>
      </c>
      <c r="AX219" s="10" t="s">
        <v>77</v>
      </c>
      <c r="AY219" s="253" t="s">
        <v>141</v>
      </c>
    </row>
    <row r="220" spans="2:65" s="10" customFormat="1" ht="11.25">
      <c r="B220" s="252"/>
      <c r="C220" s="271"/>
      <c r="D220" s="268" t="s">
        <v>152</v>
      </c>
      <c r="E220" s="272" t="s">
        <v>3</v>
      </c>
      <c r="F220" s="273" t="s">
        <v>291</v>
      </c>
      <c r="G220" s="271"/>
      <c r="H220" s="274">
        <v>59.808</v>
      </c>
      <c r="I220" s="271"/>
      <c r="J220" s="271"/>
      <c r="K220" s="271"/>
      <c r="L220" s="252"/>
      <c r="M220" s="254"/>
      <c r="T220" s="255"/>
      <c r="AT220" s="253" t="s">
        <v>152</v>
      </c>
      <c r="AU220" s="253" t="s">
        <v>87</v>
      </c>
      <c r="AV220" s="10" t="s">
        <v>87</v>
      </c>
      <c r="AW220" s="10" t="s">
        <v>37</v>
      </c>
      <c r="AX220" s="10" t="s">
        <v>77</v>
      </c>
      <c r="AY220" s="253" t="s">
        <v>141</v>
      </c>
    </row>
    <row r="221" spans="2:65" s="11" customFormat="1" ht="11.25">
      <c r="B221" s="318"/>
      <c r="C221" s="332"/>
      <c r="D221" s="268" t="s">
        <v>152</v>
      </c>
      <c r="E221" s="333" t="s">
        <v>3</v>
      </c>
      <c r="F221" s="334" t="s">
        <v>173</v>
      </c>
      <c r="G221" s="332"/>
      <c r="H221" s="335">
        <v>156.24</v>
      </c>
      <c r="I221" s="332"/>
      <c r="J221" s="332"/>
      <c r="K221" s="332"/>
      <c r="L221" s="318"/>
      <c r="M221" s="320"/>
      <c r="T221" s="321"/>
      <c r="AT221" s="319" t="s">
        <v>152</v>
      </c>
      <c r="AU221" s="319" t="s">
        <v>87</v>
      </c>
      <c r="AV221" s="11" t="s">
        <v>148</v>
      </c>
      <c r="AW221" s="11" t="s">
        <v>37</v>
      </c>
      <c r="AX221" s="11" t="s">
        <v>85</v>
      </c>
      <c r="AY221" s="319" t="s">
        <v>141</v>
      </c>
    </row>
    <row r="222" spans="2:65" s="8" customFormat="1" ht="24.2" customHeight="1">
      <c r="B222" s="5"/>
      <c r="C222" s="260" t="s">
        <v>292</v>
      </c>
      <c r="D222" s="260" t="s">
        <v>143</v>
      </c>
      <c r="E222" s="261" t="s">
        <v>293</v>
      </c>
      <c r="F222" s="262" t="s">
        <v>294</v>
      </c>
      <c r="G222" s="263" t="s">
        <v>146</v>
      </c>
      <c r="H222" s="264">
        <v>156.24</v>
      </c>
      <c r="I222" s="6"/>
      <c r="J222" s="266">
        <f>ROUND(I222*H222,2)</f>
        <v>0</v>
      </c>
      <c r="K222" s="262" t="s">
        <v>147</v>
      </c>
      <c r="L222" s="5"/>
      <c r="M222" s="7" t="s">
        <v>3</v>
      </c>
      <c r="N222" s="243" t="s">
        <v>48</v>
      </c>
      <c r="P222" s="244">
        <f>O222*H222</f>
        <v>0</v>
      </c>
      <c r="Q222" s="244">
        <v>4.3800000000000002E-3</v>
      </c>
      <c r="R222" s="244">
        <f>Q222*H222</f>
        <v>0.68433120000000003</v>
      </c>
      <c r="S222" s="244">
        <v>0</v>
      </c>
      <c r="T222" s="245">
        <f>S222*H222</f>
        <v>0</v>
      </c>
      <c r="AR222" s="246" t="s">
        <v>148</v>
      </c>
      <c r="AT222" s="246" t="s">
        <v>143</v>
      </c>
      <c r="AU222" s="246" t="s">
        <v>87</v>
      </c>
      <c r="AY222" s="116" t="s">
        <v>141</v>
      </c>
      <c r="BE222" s="247">
        <f>IF(N222="základní",J222,0)</f>
        <v>0</v>
      </c>
      <c r="BF222" s="247">
        <f>IF(N222="snížená",J222,0)</f>
        <v>0</v>
      </c>
      <c r="BG222" s="247">
        <f>IF(N222="zákl. přenesená",J222,0)</f>
        <v>0</v>
      </c>
      <c r="BH222" s="247">
        <f>IF(N222="sníž. přenesená",J222,0)</f>
        <v>0</v>
      </c>
      <c r="BI222" s="247">
        <f>IF(N222="nulová",J222,0)</f>
        <v>0</v>
      </c>
      <c r="BJ222" s="116" t="s">
        <v>85</v>
      </c>
      <c r="BK222" s="247">
        <f>ROUND(I222*H222,2)</f>
        <v>0</v>
      </c>
      <c r="BL222" s="116" t="s">
        <v>148</v>
      </c>
      <c r="BM222" s="246" t="s">
        <v>295</v>
      </c>
    </row>
    <row r="223" spans="2:65" s="8" customFormat="1" ht="11.25">
      <c r="B223" s="5"/>
      <c r="C223" s="172"/>
      <c r="D223" s="275" t="s">
        <v>150</v>
      </c>
      <c r="E223" s="172"/>
      <c r="F223" s="276" t="s">
        <v>296</v>
      </c>
      <c r="G223" s="172"/>
      <c r="H223" s="172"/>
      <c r="I223" s="172"/>
      <c r="J223" s="172"/>
      <c r="K223" s="172"/>
      <c r="L223" s="5"/>
      <c r="M223" s="256"/>
      <c r="T223" s="142"/>
      <c r="AT223" s="116" t="s">
        <v>150</v>
      </c>
      <c r="AU223" s="116" t="s">
        <v>87</v>
      </c>
    </row>
    <row r="224" spans="2:65" s="8" customFormat="1" ht="24.2" customHeight="1">
      <c r="B224" s="5"/>
      <c r="C224" s="260" t="s">
        <v>297</v>
      </c>
      <c r="D224" s="260" t="s">
        <v>143</v>
      </c>
      <c r="E224" s="261" t="s">
        <v>298</v>
      </c>
      <c r="F224" s="262" t="s">
        <v>299</v>
      </c>
      <c r="G224" s="263" t="s">
        <v>146</v>
      </c>
      <c r="H224" s="264">
        <v>138.73400000000001</v>
      </c>
      <c r="I224" s="6"/>
      <c r="J224" s="266">
        <f>ROUND(I224*H224,2)</f>
        <v>0</v>
      </c>
      <c r="K224" s="262" t="s">
        <v>147</v>
      </c>
      <c r="L224" s="5"/>
      <c r="M224" s="7" t="s">
        <v>3</v>
      </c>
      <c r="N224" s="243" t="s">
        <v>48</v>
      </c>
      <c r="P224" s="244">
        <f>O224*H224</f>
        <v>0</v>
      </c>
      <c r="Q224" s="244">
        <v>1.4E-2</v>
      </c>
      <c r="R224" s="244">
        <f>Q224*H224</f>
        <v>1.9422760000000001</v>
      </c>
      <c r="S224" s="244">
        <v>0</v>
      </c>
      <c r="T224" s="245">
        <f>S224*H224</f>
        <v>0</v>
      </c>
      <c r="AR224" s="246" t="s">
        <v>148</v>
      </c>
      <c r="AT224" s="246" t="s">
        <v>143</v>
      </c>
      <c r="AU224" s="246" t="s">
        <v>87</v>
      </c>
      <c r="AY224" s="116" t="s">
        <v>141</v>
      </c>
      <c r="BE224" s="247">
        <f>IF(N224="základní",J224,0)</f>
        <v>0</v>
      </c>
      <c r="BF224" s="247">
        <f>IF(N224="snížená",J224,0)</f>
        <v>0</v>
      </c>
      <c r="BG224" s="247">
        <f>IF(N224="zákl. přenesená",J224,0)</f>
        <v>0</v>
      </c>
      <c r="BH224" s="247">
        <f>IF(N224="sníž. přenesená",J224,0)</f>
        <v>0</v>
      </c>
      <c r="BI224" s="247">
        <f>IF(N224="nulová",J224,0)</f>
        <v>0</v>
      </c>
      <c r="BJ224" s="116" t="s">
        <v>85</v>
      </c>
      <c r="BK224" s="247">
        <f>ROUND(I224*H224,2)</f>
        <v>0</v>
      </c>
      <c r="BL224" s="116" t="s">
        <v>148</v>
      </c>
      <c r="BM224" s="246" t="s">
        <v>300</v>
      </c>
    </row>
    <row r="225" spans="2:65" s="8" customFormat="1" ht="11.25">
      <c r="B225" s="5"/>
      <c r="C225" s="172"/>
      <c r="D225" s="275" t="s">
        <v>150</v>
      </c>
      <c r="E225" s="172"/>
      <c r="F225" s="276" t="s">
        <v>301</v>
      </c>
      <c r="G225" s="172"/>
      <c r="H225" s="172"/>
      <c r="I225" s="172"/>
      <c r="J225" s="172"/>
      <c r="K225" s="172"/>
      <c r="L225" s="5"/>
      <c r="M225" s="256"/>
      <c r="T225" s="142"/>
      <c r="AT225" s="116" t="s">
        <v>150</v>
      </c>
      <c r="AU225" s="116" t="s">
        <v>87</v>
      </c>
    </row>
    <row r="226" spans="2:65" s="9" customFormat="1" ht="11.25">
      <c r="B226" s="248"/>
      <c r="C226" s="267"/>
      <c r="D226" s="268" t="s">
        <v>152</v>
      </c>
      <c r="E226" s="269" t="s">
        <v>3</v>
      </c>
      <c r="F226" s="270" t="s">
        <v>153</v>
      </c>
      <c r="G226" s="267"/>
      <c r="H226" s="269" t="s">
        <v>3</v>
      </c>
      <c r="I226" s="267"/>
      <c r="J226" s="267"/>
      <c r="K226" s="267"/>
      <c r="L226" s="248"/>
      <c r="M226" s="250"/>
      <c r="T226" s="251"/>
      <c r="AT226" s="249" t="s">
        <v>152</v>
      </c>
      <c r="AU226" s="249" t="s">
        <v>87</v>
      </c>
      <c r="AV226" s="9" t="s">
        <v>85</v>
      </c>
      <c r="AW226" s="9" t="s">
        <v>37</v>
      </c>
      <c r="AX226" s="9" t="s">
        <v>77</v>
      </c>
      <c r="AY226" s="249" t="s">
        <v>141</v>
      </c>
    </row>
    <row r="227" spans="2:65" s="9" customFormat="1" ht="11.25">
      <c r="B227" s="248"/>
      <c r="C227" s="267"/>
      <c r="D227" s="268" t="s">
        <v>152</v>
      </c>
      <c r="E227" s="269" t="s">
        <v>3</v>
      </c>
      <c r="F227" s="270" t="s">
        <v>217</v>
      </c>
      <c r="G227" s="267"/>
      <c r="H227" s="269" t="s">
        <v>3</v>
      </c>
      <c r="I227" s="267"/>
      <c r="J227" s="267"/>
      <c r="K227" s="267"/>
      <c r="L227" s="248"/>
      <c r="M227" s="250"/>
      <c r="T227" s="251"/>
      <c r="AT227" s="249" t="s">
        <v>152</v>
      </c>
      <c r="AU227" s="249" t="s">
        <v>87</v>
      </c>
      <c r="AV227" s="9" t="s">
        <v>85</v>
      </c>
      <c r="AW227" s="9" t="s">
        <v>37</v>
      </c>
      <c r="AX227" s="9" t="s">
        <v>77</v>
      </c>
      <c r="AY227" s="249" t="s">
        <v>141</v>
      </c>
    </row>
    <row r="228" spans="2:65" s="10" customFormat="1" ht="11.25">
      <c r="B228" s="252"/>
      <c r="C228" s="271"/>
      <c r="D228" s="268" t="s">
        <v>152</v>
      </c>
      <c r="E228" s="272" t="s">
        <v>3</v>
      </c>
      <c r="F228" s="273" t="s">
        <v>218</v>
      </c>
      <c r="G228" s="271"/>
      <c r="H228" s="274">
        <v>40.655999999999999</v>
      </c>
      <c r="I228" s="271"/>
      <c r="J228" s="271"/>
      <c r="K228" s="271"/>
      <c r="L228" s="252"/>
      <c r="M228" s="254"/>
      <c r="T228" s="255"/>
      <c r="AT228" s="253" t="s">
        <v>152</v>
      </c>
      <c r="AU228" s="253" t="s">
        <v>87</v>
      </c>
      <c r="AV228" s="10" t="s">
        <v>87</v>
      </c>
      <c r="AW228" s="10" t="s">
        <v>37</v>
      </c>
      <c r="AX228" s="10" t="s">
        <v>77</v>
      </c>
      <c r="AY228" s="253" t="s">
        <v>141</v>
      </c>
    </row>
    <row r="229" spans="2:65" s="9" customFormat="1" ht="11.25">
      <c r="B229" s="248"/>
      <c r="C229" s="267"/>
      <c r="D229" s="268" t="s">
        <v>152</v>
      </c>
      <c r="E229" s="269" t="s">
        <v>3</v>
      </c>
      <c r="F229" s="270" t="s">
        <v>219</v>
      </c>
      <c r="G229" s="267"/>
      <c r="H229" s="269" t="s">
        <v>3</v>
      </c>
      <c r="I229" s="267"/>
      <c r="J229" s="267"/>
      <c r="K229" s="267"/>
      <c r="L229" s="248"/>
      <c r="M229" s="250"/>
      <c r="T229" s="251"/>
      <c r="AT229" s="249" t="s">
        <v>152</v>
      </c>
      <c r="AU229" s="249" t="s">
        <v>87</v>
      </c>
      <c r="AV229" s="9" t="s">
        <v>85</v>
      </c>
      <c r="AW229" s="9" t="s">
        <v>37</v>
      </c>
      <c r="AX229" s="9" t="s">
        <v>77</v>
      </c>
      <c r="AY229" s="249" t="s">
        <v>141</v>
      </c>
    </row>
    <row r="230" spans="2:65" s="10" customFormat="1" ht="11.25">
      <c r="B230" s="252"/>
      <c r="C230" s="271"/>
      <c r="D230" s="268" t="s">
        <v>152</v>
      </c>
      <c r="E230" s="272" t="s">
        <v>3</v>
      </c>
      <c r="F230" s="273" t="s">
        <v>220</v>
      </c>
      <c r="G230" s="271"/>
      <c r="H230" s="274">
        <v>43.914999999999999</v>
      </c>
      <c r="I230" s="271"/>
      <c r="J230" s="271"/>
      <c r="K230" s="271"/>
      <c r="L230" s="252"/>
      <c r="M230" s="254"/>
      <c r="T230" s="255"/>
      <c r="AT230" s="253" t="s">
        <v>152</v>
      </c>
      <c r="AU230" s="253" t="s">
        <v>87</v>
      </c>
      <c r="AV230" s="10" t="s">
        <v>87</v>
      </c>
      <c r="AW230" s="10" t="s">
        <v>37</v>
      </c>
      <c r="AX230" s="10" t="s">
        <v>77</v>
      </c>
      <c r="AY230" s="253" t="s">
        <v>141</v>
      </c>
    </row>
    <row r="231" spans="2:65" s="10" customFormat="1" ht="11.25">
      <c r="B231" s="252"/>
      <c r="C231" s="271"/>
      <c r="D231" s="268" t="s">
        <v>152</v>
      </c>
      <c r="E231" s="272" t="s">
        <v>3</v>
      </c>
      <c r="F231" s="273" t="s">
        <v>221</v>
      </c>
      <c r="G231" s="271"/>
      <c r="H231" s="274">
        <v>54.162999999999997</v>
      </c>
      <c r="I231" s="271"/>
      <c r="J231" s="271"/>
      <c r="K231" s="271"/>
      <c r="L231" s="252"/>
      <c r="M231" s="254"/>
      <c r="T231" s="255"/>
      <c r="AT231" s="253" t="s">
        <v>152</v>
      </c>
      <c r="AU231" s="253" t="s">
        <v>87</v>
      </c>
      <c r="AV231" s="10" t="s">
        <v>87</v>
      </c>
      <c r="AW231" s="10" t="s">
        <v>37</v>
      </c>
      <c r="AX231" s="10" t="s">
        <v>77</v>
      </c>
      <c r="AY231" s="253" t="s">
        <v>141</v>
      </c>
    </row>
    <row r="232" spans="2:65" s="11" customFormat="1" ht="11.25">
      <c r="B232" s="318"/>
      <c r="C232" s="332"/>
      <c r="D232" s="268" t="s">
        <v>152</v>
      </c>
      <c r="E232" s="333" t="s">
        <v>3</v>
      </c>
      <c r="F232" s="334" t="s">
        <v>173</v>
      </c>
      <c r="G232" s="332"/>
      <c r="H232" s="335">
        <v>138.73400000000001</v>
      </c>
      <c r="I232" s="332"/>
      <c r="J232" s="332"/>
      <c r="K232" s="332"/>
      <c r="L232" s="318"/>
      <c r="M232" s="320"/>
      <c r="T232" s="321"/>
      <c r="AT232" s="319" t="s">
        <v>152</v>
      </c>
      <c r="AU232" s="319" t="s">
        <v>87</v>
      </c>
      <c r="AV232" s="11" t="s">
        <v>148</v>
      </c>
      <c r="AW232" s="11" t="s">
        <v>37</v>
      </c>
      <c r="AX232" s="11" t="s">
        <v>85</v>
      </c>
      <c r="AY232" s="319" t="s">
        <v>141</v>
      </c>
    </row>
    <row r="233" spans="2:65" s="8" customFormat="1" ht="24.2" customHeight="1">
      <c r="B233" s="5"/>
      <c r="C233" s="260" t="s">
        <v>302</v>
      </c>
      <c r="D233" s="260" t="s">
        <v>143</v>
      </c>
      <c r="E233" s="261" t="s">
        <v>303</v>
      </c>
      <c r="F233" s="262" t="s">
        <v>304</v>
      </c>
      <c r="G233" s="263" t="s">
        <v>146</v>
      </c>
      <c r="H233" s="264">
        <v>250</v>
      </c>
      <c r="I233" s="6"/>
      <c r="J233" s="266">
        <f>ROUND(I233*H233,2)</f>
        <v>0</v>
      </c>
      <c r="K233" s="262" t="s">
        <v>147</v>
      </c>
      <c r="L233" s="5"/>
      <c r="M233" s="7" t="s">
        <v>3</v>
      </c>
      <c r="N233" s="243" t="s">
        <v>48</v>
      </c>
      <c r="P233" s="244">
        <f>O233*H233</f>
        <v>0</v>
      </c>
      <c r="Q233" s="244">
        <v>2.9749999999999999E-2</v>
      </c>
      <c r="R233" s="244">
        <f>Q233*H233</f>
        <v>7.4375</v>
      </c>
      <c r="S233" s="244">
        <v>2.9000000000000001E-2</v>
      </c>
      <c r="T233" s="245">
        <f>S233*H233</f>
        <v>7.25</v>
      </c>
      <c r="AR233" s="246" t="s">
        <v>148</v>
      </c>
      <c r="AT233" s="246" t="s">
        <v>143</v>
      </c>
      <c r="AU233" s="246" t="s">
        <v>87</v>
      </c>
      <c r="AY233" s="116" t="s">
        <v>141</v>
      </c>
      <c r="BE233" s="247">
        <f>IF(N233="základní",J233,0)</f>
        <v>0</v>
      </c>
      <c r="BF233" s="247">
        <f>IF(N233="snížená",J233,0)</f>
        <v>0</v>
      </c>
      <c r="BG233" s="247">
        <f>IF(N233="zákl. přenesená",J233,0)</f>
        <v>0</v>
      </c>
      <c r="BH233" s="247">
        <f>IF(N233="sníž. přenesená",J233,0)</f>
        <v>0</v>
      </c>
      <c r="BI233" s="247">
        <f>IF(N233="nulová",J233,0)</f>
        <v>0</v>
      </c>
      <c r="BJ233" s="116" t="s">
        <v>85</v>
      </c>
      <c r="BK233" s="247">
        <f>ROUND(I233*H233,2)</f>
        <v>0</v>
      </c>
      <c r="BL233" s="116" t="s">
        <v>148</v>
      </c>
      <c r="BM233" s="246" t="s">
        <v>305</v>
      </c>
    </row>
    <row r="234" spans="2:65" s="8" customFormat="1" ht="11.25">
      <c r="B234" s="5"/>
      <c r="C234" s="172"/>
      <c r="D234" s="275" t="s">
        <v>150</v>
      </c>
      <c r="E234" s="172"/>
      <c r="F234" s="276" t="s">
        <v>306</v>
      </c>
      <c r="G234" s="172"/>
      <c r="H234" s="172"/>
      <c r="I234" s="172"/>
      <c r="J234" s="172"/>
      <c r="K234" s="172"/>
      <c r="L234" s="5"/>
      <c r="M234" s="256"/>
      <c r="T234" s="142"/>
      <c r="AT234" s="116" t="s">
        <v>150</v>
      </c>
      <c r="AU234" s="116" t="s">
        <v>87</v>
      </c>
    </row>
    <row r="235" spans="2:65" s="9" customFormat="1" ht="11.25">
      <c r="B235" s="248"/>
      <c r="C235" s="267"/>
      <c r="D235" s="268" t="s">
        <v>152</v>
      </c>
      <c r="E235" s="269" t="s">
        <v>3</v>
      </c>
      <c r="F235" s="270" t="s">
        <v>153</v>
      </c>
      <c r="G235" s="267"/>
      <c r="H235" s="269" t="s">
        <v>3</v>
      </c>
      <c r="I235" s="267"/>
      <c r="J235" s="267"/>
      <c r="K235" s="267"/>
      <c r="L235" s="248"/>
      <c r="M235" s="250"/>
      <c r="T235" s="251"/>
      <c r="AT235" s="249" t="s">
        <v>152</v>
      </c>
      <c r="AU235" s="249" t="s">
        <v>87</v>
      </c>
      <c r="AV235" s="9" t="s">
        <v>85</v>
      </c>
      <c r="AW235" s="9" t="s">
        <v>37</v>
      </c>
      <c r="AX235" s="9" t="s">
        <v>77</v>
      </c>
      <c r="AY235" s="249" t="s">
        <v>141</v>
      </c>
    </row>
    <row r="236" spans="2:65" s="9" customFormat="1" ht="11.25">
      <c r="B236" s="248"/>
      <c r="C236" s="267"/>
      <c r="D236" s="268" t="s">
        <v>152</v>
      </c>
      <c r="E236" s="269" t="s">
        <v>3</v>
      </c>
      <c r="F236" s="270" t="s">
        <v>307</v>
      </c>
      <c r="G236" s="267"/>
      <c r="H236" s="269" t="s">
        <v>3</v>
      </c>
      <c r="I236" s="267"/>
      <c r="J236" s="267"/>
      <c r="K236" s="267"/>
      <c r="L236" s="248"/>
      <c r="M236" s="250"/>
      <c r="T236" s="251"/>
      <c r="AT236" s="249" t="s">
        <v>152</v>
      </c>
      <c r="AU236" s="249" t="s">
        <v>87</v>
      </c>
      <c r="AV236" s="9" t="s">
        <v>85</v>
      </c>
      <c r="AW236" s="9" t="s">
        <v>37</v>
      </c>
      <c r="AX236" s="9" t="s">
        <v>77</v>
      </c>
      <c r="AY236" s="249" t="s">
        <v>141</v>
      </c>
    </row>
    <row r="237" spans="2:65" s="10" customFormat="1" ht="11.25">
      <c r="B237" s="252"/>
      <c r="C237" s="271"/>
      <c r="D237" s="268" t="s">
        <v>152</v>
      </c>
      <c r="E237" s="272" t="s">
        <v>3</v>
      </c>
      <c r="F237" s="273" t="s">
        <v>308</v>
      </c>
      <c r="G237" s="271"/>
      <c r="H237" s="274">
        <v>250</v>
      </c>
      <c r="I237" s="271"/>
      <c r="J237" s="271"/>
      <c r="K237" s="271"/>
      <c r="L237" s="252"/>
      <c r="M237" s="254"/>
      <c r="T237" s="255"/>
      <c r="AT237" s="253" t="s">
        <v>152</v>
      </c>
      <c r="AU237" s="253" t="s">
        <v>87</v>
      </c>
      <c r="AV237" s="10" t="s">
        <v>87</v>
      </c>
      <c r="AW237" s="10" t="s">
        <v>37</v>
      </c>
      <c r="AX237" s="10" t="s">
        <v>85</v>
      </c>
      <c r="AY237" s="253" t="s">
        <v>141</v>
      </c>
    </row>
    <row r="238" spans="2:65" s="8" customFormat="1" ht="21.75" customHeight="1">
      <c r="B238" s="5"/>
      <c r="C238" s="260" t="s">
        <v>309</v>
      </c>
      <c r="D238" s="260" t="s">
        <v>143</v>
      </c>
      <c r="E238" s="261" t="s">
        <v>310</v>
      </c>
      <c r="F238" s="262" t="s">
        <v>311</v>
      </c>
      <c r="G238" s="263" t="s">
        <v>146</v>
      </c>
      <c r="H238" s="264">
        <v>250</v>
      </c>
      <c r="I238" s="6"/>
      <c r="J238" s="266">
        <f>ROUND(I238*H238,2)</f>
        <v>0</v>
      </c>
      <c r="K238" s="262" t="s">
        <v>3</v>
      </c>
      <c r="L238" s="5"/>
      <c r="M238" s="7" t="s">
        <v>3</v>
      </c>
      <c r="N238" s="243" t="s">
        <v>48</v>
      </c>
      <c r="P238" s="244">
        <f>O238*H238</f>
        <v>0</v>
      </c>
      <c r="Q238" s="244">
        <v>1.9289400000000002E-2</v>
      </c>
      <c r="R238" s="244">
        <f>Q238*H238</f>
        <v>4.8223500000000001</v>
      </c>
      <c r="S238" s="244">
        <v>0.02</v>
      </c>
      <c r="T238" s="245">
        <f>S238*H238</f>
        <v>5</v>
      </c>
      <c r="AR238" s="246" t="s">
        <v>148</v>
      </c>
      <c r="AT238" s="246" t="s">
        <v>143</v>
      </c>
      <c r="AU238" s="246" t="s">
        <v>87</v>
      </c>
      <c r="AY238" s="116" t="s">
        <v>141</v>
      </c>
      <c r="BE238" s="247">
        <f>IF(N238="základní",J238,0)</f>
        <v>0</v>
      </c>
      <c r="BF238" s="247">
        <f>IF(N238="snížená",J238,0)</f>
        <v>0</v>
      </c>
      <c r="BG238" s="247">
        <f>IF(N238="zákl. přenesená",J238,0)</f>
        <v>0</v>
      </c>
      <c r="BH238" s="247">
        <f>IF(N238="sníž. přenesená",J238,0)</f>
        <v>0</v>
      </c>
      <c r="BI238" s="247">
        <f>IF(N238="nulová",J238,0)</f>
        <v>0</v>
      </c>
      <c r="BJ238" s="116" t="s">
        <v>85</v>
      </c>
      <c r="BK238" s="247">
        <f>ROUND(I238*H238,2)</f>
        <v>0</v>
      </c>
      <c r="BL238" s="116" t="s">
        <v>148</v>
      </c>
      <c r="BM238" s="246" t="s">
        <v>312</v>
      </c>
    </row>
    <row r="239" spans="2:65" s="9" customFormat="1" ht="11.25">
      <c r="B239" s="248"/>
      <c r="C239" s="267"/>
      <c r="D239" s="268" t="s">
        <v>152</v>
      </c>
      <c r="E239" s="269" t="s">
        <v>3</v>
      </c>
      <c r="F239" s="270" t="s">
        <v>153</v>
      </c>
      <c r="G239" s="267"/>
      <c r="H239" s="269" t="s">
        <v>3</v>
      </c>
      <c r="I239" s="267"/>
      <c r="J239" s="267"/>
      <c r="K239" s="267"/>
      <c r="L239" s="248"/>
      <c r="M239" s="250"/>
      <c r="T239" s="251"/>
      <c r="AT239" s="249" t="s">
        <v>152</v>
      </c>
      <c r="AU239" s="249" t="s">
        <v>87</v>
      </c>
      <c r="AV239" s="9" t="s">
        <v>85</v>
      </c>
      <c r="AW239" s="9" t="s">
        <v>37</v>
      </c>
      <c r="AX239" s="9" t="s">
        <v>77</v>
      </c>
      <c r="AY239" s="249" t="s">
        <v>141</v>
      </c>
    </row>
    <row r="240" spans="2:65" s="9" customFormat="1" ht="11.25">
      <c r="B240" s="248"/>
      <c r="C240" s="267"/>
      <c r="D240" s="268" t="s">
        <v>152</v>
      </c>
      <c r="E240" s="269" t="s">
        <v>3</v>
      </c>
      <c r="F240" s="270" t="s">
        <v>307</v>
      </c>
      <c r="G240" s="267"/>
      <c r="H240" s="269" t="s">
        <v>3</v>
      </c>
      <c r="I240" s="267"/>
      <c r="J240" s="267"/>
      <c r="K240" s="267"/>
      <c r="L240" s="248"/>
      <c r="M240" s="250"/>
      <c r="T240" s="251"/>
      <c r="AT240" s="249" t="s">
        <v>152</v>
      </c>
      <c r="AU240" s="249" t="s">
        <v>87</v>
      </c>
      <c r="AV240" s="9" t="s">
        <v>85</v>
      </c>
      <c r="AW240" s="9" t="s">
        <v>37</v>
      </c>
      <c r="AX240" s="9" t="s">
        <v>77</v>
      </c>
      <c r="AY240" s="249" t="s">
        <v>141</v>
      </c>
    </row>
    <row r="241" spans="2:65" s="10" customFormat="1" ht="11.25">
      <c r="B241" s="252"/>
      <c r="C241" s="271"/>
      <c r="D241" s="268" t="s">
        <v>152</v>
      </c>
      <c r="E241" s="272" t="s">
        <v>3</v>
      </c>
      <c r="F241" s="273" t="s">
        <v>313</v>
      </c>
      <c r="G241" s="271"/>
      <c r="H241" s="274">
        <v>250</v>
      </c>
      <c r="I241" s="271"/>
      <c r="J241" s="271"/>
      <c r="K241" s="271"/>
      <c r="L241" s="252"/>
      <c r="M241" s="254"/>
      <c r="T241" s="255"/>
      <c r="AT241" s="253" t="s">
        <v>152</v>
      </c>
      <c r="AU241" s="253" t="s">
        <v>87</v>
      </c>
      <c r="AV241" s="10" t="s">
        <v>87</v>
      </c>
      <c r="AW241" s="10" t="s">
        <v>37</v>
      </c>
      <c r="AX241" s="10" t="s">
        <v>85</v>
      </c>
      <c r="AY241" s="253" t="s">
        <v>141</v>
      </c>
    </row>
    <row r="242" spans="2:65" s="8" customFormat="1" ht="24.2" customHeight="1">
      <c r="B242" s="5"/>
      <c r="C242" s="260" t="s">
        <v>314</v>
      </c>
      <c r="D242" s="260" t="s">
        <v>143</v>
      </c>
      <c r="E242" s="261" t="s">
        <v>315</v>
      </c>
      <c r="F242" s="262" t="s">
        <v>316</v>
      </c>
      <c r="G242" s="263" t="s">
        <v>146</v>
      </c>
      <c r="H242" s="264">
        <v>46</v>
      </c>
      <c r="I242" s="6"/>
      <c r="J242" s="266">
        <f>ROUND(I242*H242,2)</f>
        <v>0</v>
      </c>
      <c r="K242" s="262" t="s">
        <v>147</v>
      </c>
      <c r="L242" s="5"/>
      <c r="M242" s="7" t="s">
        <v>3</v>
      </c>
      <c r="N242" s="243" t="s">
        <v>48</v>
      </c>
      <c r="P242" s="244">
        <f>O242*H242</f>
        <v>0</v>
      </c>
      <c r="Q242" s="244">
        <v>2.2000000000000001E-4</v>
      </c>
      <c r="R242" s="244">
        <f>Q242*H242</f>
        <v>1.0120000000000001E-2</v>
      </c>
      <c r="S242" s="244">
        <v>2.0000000000000001E-4</v>
      </c>
      <c r="T242" s="245">
        <f>S242*H242</f>
        <v>9.1999999999999998E-3</v>
      </c>
      <c r="AR242" s="246" t="s">
        <v>148</v>
      </c>
      <c r="AT242" s="246" t="s">
        <v>143</v>
      </c>
      <c r="AU242" s="246" t="s">
        <v>87</v>
      </c>
      <c r="AY242" s="116" t="s">
        <v>141</v>
      </c>
      <c r="BE242" s="247">
        <f>IF(N242="základní",J242,0)</f>
        <v>0</v>
      </c>
      <c r="BF242" s="247">
        <f>IF(N242="snížená",J242,0)</f>
        <v>0</v>
      </c>
      <c r="BG242" s="247">
        <f>IF(N242="zákl. přenesená",J242,0)</f>
        <v>0</v>
      </c>
      <c r="BH242" s="247">
        <f>IF(N242="sníž. přenesená",J242,0)</f>
        <v>0</v>
      </c>
      <c r="BI242" s="247">
        <f>IF(N242="nulová",J242,0)</f>
        <v>0</v>
      </c>
      <c r="BJ242" s="116" t="s">
        <v>85</v>
      </c>
      <c r="BK242" s="247">
        <f>ROUND(I242*H242,2)</f>
        <v>0</v>
      </c>
      <c r="BL242" s="116" t="s">
        <v>148</v>
      </c>
      <c r="BM242" s="246" t="s">
        <v>317</v>
      </c>
    </row>
    <row r="243" spans="2:65" s="8" customFormat="1" ht="11.25">
      <c r="B243" s="5"/>
      <c r="C243" s="172"/>
      <c r="D243" s="275" t="s">
        <v>150</v>
      </c>
      <c r="E243" s="172"/>
      <c r="F243" s="276" t="s">
        <v>318</v>
      </c>
      <c r="G243" s="172"/>
      <c r="H243" s="172"/>
      <c r="I243" s="172"/>
      <c r="J243" s="172"/>
      <c r="K243" s="172"/>
      <c r="L243" s="5"/>
      <c r="M243" s="256"/>
      <c r="T243" s="142"/>
      <c r="AT243" s="116" t="s">
        <v>150</v>
      </c>
      <c r="AU243" s="116" t="s">
        <v>87</v>
      </c>
    </row>
    <row r="244" spans="2:65" s="9" customFormat="1" ht="11.25">
      <c r="B244" s="248"/>
      <c r="C244" s="267"/>
      <c r="D244" s="268" t="s">
        <v>152</v>
      </c>
      <c r="E244" s="269" t="s">
        <v>3</v>
      </c>
      <c r="F244" s="270" t="s">
        <v>153</v>
      </c>
      <c r="G244" s="267"/>
      <c r="H244" s="269" t="s">
        <v>3</v>
      </c>
      <c r="I244" s="267"/>
      <c r="J244" s="267"/>
      <c r="K244" s="267"/>
      <c r="L244" s="248"/>
      <c r="M244" s="250"/>
      <c r="T244" s="251"/>
      <c r="AT244" s="249" t="s">
        <v>152</v>
      </c>
      <c r="AU244" s="249" t="s">
        <v>87</v>
      </c>
      <c r="AV244" s="9" t="s">
        <v>85</v>
      </c>
      <c r="AW244" s="9" t="s">
        <v>37</v>
      </c>
      <c r="AX244" s="9" t="s">
        <v>77</v>
      </c>
      <c r="AY244" s="249" t="s">
        <v>141</v>
      </c>
    </row>
    <row r="245" spans="2:65" s="9" customFormat="1" ht="11.25">
      <c r="B245" s="248"/>
      <c r="C245" s="267"/>
      <c r="D245" s="268" t="s">
        <v>152</v>
      </c>
      <c r="E245" s="269" t="s">
        <v>3</v>
      </c>
      <c r="F245" s="270" t="s">
        <v>319</v>
      </c>
      <c r="G245" s="267"/>
      <c r="H245" s="269" t="s">
        <v>3</v>
      </c>
      <c r="I245" s="267"/>
      <c r="J245" s="267"/>
      <c r="K245" s="267"/>
      <c r="L245" s="248"/>
      <c r="M245" s="250"/>
      <c r="T245" s="251"/>
      <c r="AT245" s="249" t="s">
        <v>152</v>
      </c>
      <c r="AU245" s="249" t="s">
        <v>87</v>
      </c>
      <c r="AV245" s="9" t="s">
        <v>85</v>
      </c>
      <c r="AW245" s="9" t="s">
        <v>37</v>
      </c>
      <c r="AX245" s="9" t="s">
        <v>77</v>
      </c>
      <c r="AY245" s="249" t="s">
        <v>141</v>
      </c>
    </row>
    <row r="246" spans="2:65" s="10" customFormat="1" ht="11.25">
      <c r="B246" s="252"/>
      <c r="C246" s="271"/>
      <c r="D246" s="268" t="s">
        <v>152</v>
      </c>
      <c r="E246" s="272" t="s">
        <v>3</v>
      </c>
      <c r="F246" s="273" t="s">
        <v>320</v>
      </c>
      <c r="G246" s="271"/>
      <c r="H246" s="274">
        <v>46</v>
      </c>
      <c r="I246" s="271"/>
      <c r="J246" s="271"/>
      <c r="K246" s="271"/>
      <c r="L246" s="252"/>
      <c r="M246" s="254"/>
      <c r="T246" s="255"/>
      <c r="AT246" s="253" t="s">
        <v>152</v>
      </c>
      <c r="AU246" s="253" t="s">
        <v>87</v>
      </c>
      <c r="AV246" s="10" t="s">
        <v>87</v>
      </c>
      <c r="AW246" s="10" t="s">
        <v>37</v>
      </c>
      <c r="AX246" s="10" t="s">
        <v>85</v>
      </c>
      <c r="AY246" s="253" t="s">
        <v>141</v>
      </c>
    </row>
    <row r="247" spans="2:65" s="8" customFormat="1" ht="24.2" customHeight="1">
      <c r="B247" s="5"/>
      <c r="C247" s="260" t="s">
        <v>321</v>
      </c>
      <c r="D247" s="260" t="s">
        <v>143</v>
      </c>
      <c r="E247" s="261" t="s">
        <v>322</v>
      </c>
      <c r="F247" s="262" t="s">
        <v>323</v>
      </c>
      <c r="G247" s="263" t="s">
        <v>146</v>
      </c>
      <c r="H247" s="264">
        <v>44</v>
      </c>
      <c r="I247" s="6"/>
      <c r="J247" s="266">
        <f>ROUND(I247*H247,2)</f>
        <v>0</v>
      </c>
      <c r="K247" s="262" t="s">
        <v>147</v>
      </c>
      <c r="L247" s="5"/>
      <c r="M247" s="7" t="s">
        <v>3</v>
      </c>
      <c r="N247" s="243" t="s">
        <v>48</v>
      </c>
      <c r="P247" s="244">
        <f>O247*H247</f>
        <v>0</v>
      </c>
      <c r="Q247" s="244">
        <v>3.1669999999999997E-2</v>
      </c>
      <c r="R247" s="244">
        <f>Q247*H247</f>
        <v>1.3934799999999998</v>
      </c>
      <c r="S247" s="244">
        <v>3.2000000000000001E-2</v>
      </c>
      <c r="T247" s="245">
        <f>S247*H247</f>
        <v>1.4079999999999999</v>
      </c>
      <c r="AR247" s="246" t="s">
        <v>148</v>
      </c>
      <c r="AT247" s="246" t="s">
        <v>143</v>
      </c>
      <c r="AU247" s="246" t="s">
        <v>87</v>
      </c>
      <c r="AY247" s="116" t="s">
        <v>141</v>
      </c>
      <c r="BE247" s="247">
        <f>IF(N247="základní",J247,0)</f>
        <v>0</v>
      </c>
      <c r="BF247" s="247">
        <f>IF(N247="snížená",J247,0)</f>
        <v>0</v>
      </c>
      <c r="BG247" s="247">
        <f>IF(N247="zákl. přenesená",J247,0)</f>
        <v>0</v>
      </c>
      <c r="BH247" s="247">
        <f>IF(N247="sníž. přenesená",J247,0)</f>
        <v>0</v>
      </c>
      <c r="BI247" s="247">
        <f>IF(N247="nulová",J247,0)</f>
        <v>0</v>
      </c>
      <c r="BJ247" s="116" t="s">
        <v>85</v>
      </c>
      <c r="BK247" s="247">
        <f>ROUND(I247*H247,2)</f>
        <v>0</v>
      </c>
      <c r="BL247" s="116" t="s">
        <v>148</v>
      </c>
      <c r="BM247" s="246" t="s">
        <v>324</v>
      </c>
    </row>
    <row r="248" spans="2:65" s="8" customFormat="1" ht="11.25">
      <c r="B248" s="5"/>
      <c r="C248" s="172"/>
      <c r="D248" s="275" t="s">
        <v>150</v>
      </c>
      <c r="E248" s="172"/>
      <c r="F248" s="276" t="s">
        <v>325</v>
      </c>
      <c r="G248" s="172"/>
      <c r="H248" s="172"/>
      <c r="I248" s="172"/>
      <c r="J248" s="172"/>
      <c r="K248" s="172"/>
      <c r="L248" s="5"/>
      <c r="M248" s="256"/>
      <c r="T248" s="142"/>
      <c r="AT248" s="116" t="s">
        <v>150</v>
      </c>
      <c r="AU248" s="116" t="s">
        <v>87</v>
      </c>
    </row>
    <row r="249" spans="2:65" s="9" customFormat="1" ht="11.25">
      <c r="B249" s="248"/>
      <c r="C249" s="267"/>
      <c r="D249" s="268" t="s">
        <v>152</v>
      </c>
      <c r="E249" s="269" t="s">
        <v>3</v>
      </c>
      <c r="F249" s="270" t="s">
        <v>153</v>
      </c>
      <c r="G249" s="267"/>
      <c r="H249" s="269" t="s">
        <v>3</v>
      </c>
      <c r="I249" s="267"/>
      <c r="J249" s="267"/>
      <c r="K249" s="267"/>
      <c r="L249" s="248"/>
      <c r="M249" s="250"/>
      <c r="T249" s="251"/>
      <c r="AT249" s="249" t="s">
        <v>152</v>
      </c>
      <c r="AU249" s="249" t="s">
        <v>87</v>
      </c>
      <c r="AV249" s="9" t="s">
        <v>85</v>
      </c>
      <c r="AW249" s="9" t="s">
        <v>37</v>
      </c>
      <c r="AX249" s="9" t="s">
        <v>77</v>
      </c>
      <c r="AY249" s="249" t="s">
        <v>141</v>
      </c>
    </row>
    <row r="250" spans="2:65" s="9" customFormat="1" ht="11.25">
      <c r="B250" s="248"/>
      <c r="C250" s="267"/>
      <c r="D250" s="268" t="s">
        <v>152</v>
      </c>
      <c r="E250" s="269" t="s">
        <v>3</v>
      </c>
      <c r="F250" s="270" t="s">
        <v>319</v>
      </c>
      <c r="G250" s="267"/>
      <c r="H250" s="269" t="s">
        <v>3</v>
      </c>
      <c r="I250" s="267"/>
      <c r="J250" s="267"/>
      <c r="K250" s="267"/>
      <c r="L250" s="248"/>
      <c r="M250" s="250"/>
      <c r="T250" s="251"/>
      <c r="AT250" s="249" t="s">
        <v>152</v>
      </c>
      <c r="AU250" s="249" t="s">
        <v>87</v>
      </c>
      <c r="AV250" s="9" t="s">
        <v>85</v>
      </c>
      <c r="AW250" s="9" t="s">
        <v>37</v>
      </c>
      <c r="AX250" s="9" t="s">
        <v>77</v>
      </c>
      <c r="AY250" s="249" t="s">
        <v>141</v>
      </c>
    </row>
    <row r="251" spans="2:65" s="10" customFormat="1" ht="11.25">
      <c r="B251" s="252"/>
      <c r="C251" s="271"/>
      <c r="D251" s="268" t="s">
        <v>152</v>
      </c>
      <c r="E251" s="272" t="s">
        <v>3</v>
      </c>
      <c r="F251" s="273" t="s">
        <v>326</v>
      </c>
      <c r="G251" s="271"/>
      <c r="H251" s="274">
        <v>44</v>
      </c>
      <c r="I251" s="271"/>
      <c r="J251" s="271"/>
      <c r="K251" s="271"/>
      <c r="L251" s="252"/>
      <c r="M251" s="254"/>
      <c r="T251" s="255"/>
      <c r="AT251" s="253" t="s">
        <v>152</v>
      </c>
      <c r="AU251" s="253" t="s">
        <v>87</v>
      </c>
      <c r="AV251" s="10" t="s">
        <v>87</v>
      </c>
      <c r="AW251" s="10" t="s">
        <v>37</v>
      </c>
      <c r="AX251" s="10" t="s">
        <v>85</v>
      </c>
      <c r="AY251" s="253" t="s">
        <v>141</v>
      </c>
    </row>
    <row r="252" spans="2:65" s="8" customFormat="1" ht="24.2" customHeight="1">
      <c r="B252" s="5"/>
      <c r="C252" s="260" t="s">
        <v>327</v>
      </c>
      <c r="D252" s="260" t="s">
        <v>143</v>
      </c>
      <c r="E252" s="261" t="s">
        <v>328</v>
      </c>
      <c r="F252" s="262" t="s">
        <v>329</v>
      </c>
      <c r="G252" s="263" t="s">
        <v>146</v>
      </c>
      <c r="H252" s="264">
        <v>44</v>
      </c>
      <c r="I252" s="6"/>
      <c r="J252" s="266">
        <f>ROUND(I252*H252,2)</f>
        <v>0</v>
      </c>
      <c r="K252" s="262" t="s">
        <v>3</v>
      </c>
      <c r="L252" s="5"/>
      <c r="M252" s="7" t="s">
        <v>3</v>
      </c>
      <c r="N252" s="243" t="s">
        <v>48</v>
      </c>
      <c r="P252" s="244">
        <f>O252*H252</f>
        <v>0</v>
      </c>
      <c r="Q252" s="244">
        <v>2.09318E-2</v>
      </c>
      <c r="R252" s="244">
        <f>Q252*H252</f>
        <v>0.92099920000000002</v>
      </c>
      <c r="S252" s="244">
        <v>0.02</v>
      </c>
      <c r="T252" s="245">
        <f>S252*H252</f>
        <v>0.88</v>
      </c>
      <c r="AR252" s="246" t="s">
        <v>148</v>
      </c>
      <c r="AT252" s="246" t="s">
        <v>143</v>
      </c>
      <c r="AU252" s="246" t="s">
        <v>87</v>
      </c>
      <c r="AY252" s="116" t="s">
        <v>141</v>
      </c>
      <c r="BE252" s="247">
        <f>IF(N252="základní",J252,0)</f>
        <v>0</v>
      </c>
      <c r="BF252" s="247">
        <f>IF(N252="snížená",J252,0)</f>
        <v>0</v>
      </c>
      <c r="BG252" s="247">
        <f>IF(N252="zákl. přenesená",J252,0)</f>
        <v>0</v>
      </c>
      <c r="BH252" s="247">
        <f>IF(N252="sníž. přenesená",J252,0)</f>
        <v>0</v>
      </c>
      <c r="BI252" s="247">
        <f>IF(N252="nulová",J252,0)</f>
        <v>0</v>
      </c>
      <c r="BJ252" s="116" t="s">
        <v>85</v>
      </c>
      <c r="BK252" s="247">
        <f>ROUND(I252*H252,2)</f>
        <v>0</v>
      </c>
      <c r="BL252" s="116" t="s">
        <v>148</v>
      </c>
      <c r="BM252" s="246" t="s">
        <v>330</v>
      </c>
    </row>
    <row r="253" spans="2:65" s="9" customFormat="1" ht="11.25">
      <c r="B253" s="248"/>
      <c r="C253" s="267"/>
      <c r="D253" s="268" t="s">
        <v>152</v>
      </c>
      <c r="E253" s="269" t="s">
        <v>3</v>
      </c>
      <c r="F253" s="270" t="s">
        <v>153</v>
      </c>
      <c r="G253" s="267"/>
      <c r="H253" s="269" t="s">
        <v>3</v>
      </c>
      <c r="I253" s="267"/>
      <c r="J253" s="267"/>
      <c r="K253" s="267"/>
      <c r="L253" s="248"/>
      <c r="M253" s="250"/>
      <c r="T253" s="251"/>
      <c r="AT253" s="249" t="s">
        <v>152</v>
      </c>
      <c r="AU253" s="249" t="s">
        <v>87</v>
      </c>
      <c r="AV253" s="9" t="s">
        <v>85</v>
      </c>
      <c r="AW253" s="9" t="s">
        <v>37</v>
      </c>
      <c r="AX253" s="9" t="s">
        <v>77</v>
      </c>
      <c r="AY253" s="249" t="s">
        <v>141</v>
      </c>
    </row>
    <row r="254" spans="2:65" s="9" customFormat="1" ht="11.25">
      <c r="B254" s="248"/>
      <c r="C254" s="267"/>
      <c r="D254" s="268" t="s">
        <v>152</v>
      </c>
      <c r="E254" s="269" t="s">
        <v>3</v>
      </c>
      <c r="F254" s="270" t="s">
        <v>319</v>
      </c>
      <c r="G254" s="267"/>
      <c r="H254" s="269" t="s">
        <v>3</v>
      </c>
      <c r="I254" s="267"/>
      <c r="J254" s="267"/>
      <c r="K254" s="267"/>
      <c r="L254" s="248"/>
      <c r="M254" s="250"/>
      <c r="T254" s="251"/>
      <c r="AT254" s="249" t="s">
        <v>152</v>
      </c>
      <c r="AU254" s="249" t="s">
        <v>87</v>
      </c>
      <c r="AV254" s="9" t="s">
        <v>85</v>
      </c>
      <c r="AW254" s="9" t="s">
        <v>37</v>
      </c>
      <c r="AX254" s="9" t="s">
        <v>77</v>
      </c>
      <c r="AY254" s="249" t="s">
        <v>141</v>
      </c>
    </row>
    <row r="255" spans="2:65" s="10" customFormat="1" ht="11.25">
      <c r="B255" s="252"/>
      <c r="C255" s="271"/>
      <c r="D255" s="268" t="s">
        <v>152</v>
      </c>
      <c r="E255" s="272" t="s">
        <v>3</v>
      </c>
      <c r="F255" s="273" t="s">
        <v>331</v>
      </c>
      <c r="G255" s="271"/>
      <c r="H255" s="274">
        <v>44</v>
      </c>
      <c r="I255" s="271"/>
      <c r="J255" s="271"/>
      <c r="K255" s="271"/>
      <c r="L255" s="252"/>
      <c r="M255" s="254"/>
      <c r="T255" s="255"/>
      <c r="AT255" s="253" t="s">
        <v>152</v>
      </c>
      <c r="AU255" s="253" t="s">
        <v>87</v>
      </c>
      <c r="AV255" s="10" t="s">
        <v>87</v>
      </c>
      <c r="AW255" s="10" t="s">
        <v>37</v>
      </c>
      <c r="AX255" s="10" t="s">
        <v>85</v>
      </c>
      <c r="AY255" s="253" t="s">
        <v>141</v>
      </c>
    </row>
    <row r="256" spans="2:65" s="8" customFormat="1" ht="24.2" customHeight="1">
      <c r="B256" s="5"/>
      <c r="C256" s="260" t="s">
        <v>332</v>
      </c>
      <c r="D256" s="260" t="s">
        <v>143</v>
      </c>
      <c r="E256" s="261" t="s">
        <v>333</v>
      </c>
      <c r="F256" s="262" t="s">
        <v>334</v>
      </c>
      <c r="G256" s="263" t="s">
        <v>146</v>
      </c>
      <c r="H256" s="264">
        <v>440</v>
      </c>
      <c r="I256" s="6"/>
      <c r="J256" s="266">
        <f>ROUND(I256*H256,2)</f>
        <v>0</v>
      </c>
      <c r="K256" s="262" t="s">
        <v>3</v>
      </c>
      <c r="L256" s="5"/>
      <c r="M256" s="7" t="s">
        <v>3</v>
      </c>
      <c r="N256" s="243" t="s">
        <v>48</v>
      </c>
      <c r="P256" s="244">
        <f>O256*H256</f>
        <v>0</v>
      </c>
      <c r="Q256" s="244">
        <v>2.6439399999999998E-2</v>
      </c>
      <c r="R256" s="244">
        <f>Q256*H256</f>
        <v>11.633336</v>
      </c>
      <c r="S256" s="244">
        <v>2.5999999999999999E-2</v>
      </c>
      <c r="T256" s="245">
        <f>S256*H256</f>
        <v>11.44</v>
      </c>
      <c r="AR256" s="246" t="s">
        <v>148</v>
      </c>
      <c r="AT256" s="246" t="s">
        <v>143</v>
      </c>
      <c r="AU256" s="246" t="s">
        <v>87</v>
      </c>
      <c r="AY256" s="116" t="s">
        <v>141</v>
      </c>
      <c r="BE256" s="247">
        <f>IF(N256="základní",J256,0)</f>
        <v>0</v>
      </c>
      <c r="BF256" s="247">
        <f>IF(N256="snížená",J256,0)</f>
        <v>0</v>
      </c>
      <c r="BG256" s="247">
        <f>IF(N256="zákl. přenesená",J256,0)</f>
        <v>0</v>
      </c>
      <c r="BH256" s="247">
        <f>IF(N256="sníž. přenesená",J256,0)</f>
        <v>0</v>
      </c>
      <c r="BI256" s="247">
        <f>IF(N256="nulová",J256,0)</f>
        <v>0</v>
      </c>
      <c r="BJ256" s="116" t="s">
        <v>85</v>
      </c>
      <c r="BK256" s="247">
        <f>ROUND(I256*H256,2)</f>
        <v>0</v>
      </c>
      <c r="BL256" s="116" t="s">
        <v>148</v>
      </c>
      <c r="BM256" s="246" t="s">
        <v>335</v>
      </c>
    </row>
    <row r="257" spans="2:65" s="9" customFormat="1" ht="11.25">
      <c r="B257" s="248"/>
      <c r="C257" s="267"/>
      <c r="D257" s="268" t="s">
        <v>152</v>
      </c>
      <c r="E257" s="269" t="s">
        <v>3</v>
      </c>
      <c r="F257" s="270" t="s">
        <v>153</v>
      </c>
      <c r="G257" s="267"/>
      <c r="H257" s="269" t="s">
        <v>3</v>
      </c>
      <c r="I257" s="267"/>
      <c r="J257" s="267"/>
      <c r="K257" s="267"/>
      <c r="L257" s="248"/>
      <c r="M257" s="250"/>
      <c r="T257" s="251"/>
      <c r="AT257" s="249" t="s">
        <v>152</v>
      </c>
      <c r="AU257" s="249" t="s">
        <v>87</v>
      </c>
      <c r="AV257" s="9" t="s">
        <v>85</v>
      </c>
      <c r="AW257" s="9" t="s">
        <v>37</v>
      </c>
      <c r="AX257" s="9" t="s">
        <v>77</v>
      </c>
      <c r="AY257" s="249" t="s">
        <v>141</v>
      </c>
    </row>
    <row r="258" spans="2:65" s="9" customFormat="1" ht="11.25">
      <c r="B258" s="248"/>
      <c r="C258" s="267"/>
      <c r="D258" s="268" t="s">
        <v>152</v>
      </c>
      <c r="E258" s="269" t="s">
        <v>3</v>
      </c>
      <c r="F258" s="270" t="s">
        <v>336</v>
      </c>
      <c r="G258" s="267"/>
      <c r="H258" s="269" t="s">
        <v>3</v>
      </c>
      <c r="I258" s="267"/>
      <c r="J258" s="267"/>
      <c r="K258" s="267"/>
      <c r="L258" s="248"/>
      <c r="M258" s="250"/>
      <c r="T258" s="251"/>
      <c r="AT258" s="249" t="s">
        <v>152</v>
      </c>
      <c r="AU258" s="249" t="s">
        <v>87</v>
      </c>
      <c r="AV258" s="9" t="s">
        <v>85</v>
      </c>
      <c r="AW258" s="9" t="s">
        <v>37</v>
      </c>
      <c r="AX258" s="9" t="s">
        <v>77</v>
      </c>
      <c r="AY258" s="249" t="s">
        <v>141</v>
      </c>
    </row>
    <row r="259" spans="2:65" s="10" customFormat="1" ht="11.25">
      <c r="B259" s="252"/>
      <c r="C259" s="271"/>
      <c r="D259" s="268" t="s">
        <v>152</v>
      </c>
      <c r="E259" s="272" t="s">
        <v>3</v>
      </c>
      <c r="F259" s="273" t="s">
        <v>337</v>
      </c>
      <c r="G259" s="271"/>
      <c r="H259" s="274">
        <v>440</v>
      </c>
      <c r="I259" s="271"/>
      <c r="J259" s="271"/>
      <c r="K259" s="271"/>
      <c r="L259" s="252"/>
      <c r="M259" s="254"/>
      <c r="T259" s="255"/>
      <c r="AT259" s="253" t="s">
        <v>152</v>
      </c>
      <c r="AU259" s="253" t="s">
        <v>87</v>
      </c>
      <c r="AV259" s="10" t="s">
        <v>87</v>
      </c>
      <c r="AW259" s="10" t="s">
        <v>37</v>
      </c>
      <c r="AX259" s="10" t="s">
        <v>85</v>
      </c>
      <c r="AY259" s="253" t="s">
        <v>141</v>
      </c>
    </row>
    <row r="260" spans="2:65" s="8" customFormat="1" ht="21.75" customHeight="1">
      <c r="B260" s="5"/>
      <c r="C260" s="260" t="s">
        <v>338</v>
      </c>
      <c r="D260" s="260" t="s">
        <v>143</v>
      </c>
      <c r="E260" s="261" t="s">
        <v>339</v>
      </c>
      <c r="F260" s="262" t="s">
        <v>340</v>
      </c>
      <c r="G260" s="263" t="s">
        <v>146</v>
      </c>
      <c r="H260" s="264">
        <v>440</v>
      </c>
      <c r="I260" s="6"/>
      <c r="J260" s="266">
        <f>ROUND(I260*H260,2)</f>
        <v>0</v>
      </c>
      <c r="K260" s="262" t="s">
        <v>147</v>
      </c>
      <c r="L260" s="5"/>
      <c r="M260" s="7" t="s">
        <v>3</v>
      </c>
      <c r="N260" s="243" t="s">
        <v>48</v>
      </c>
      <c r="P260" s="244">
        <f>O260*H260</f>
        <v>0</v>
      </c>
      <c r="Q260" s="244">
        <v>5.5000000000000003E-4</v>
      </c>
      <c r="R260" s="244">
        <f>Q260*H260</f>
        <v>0.24200000000000002</v>
      </c>
      <c r="S260" s="244">
        <v>5.9999999999999995E-4</v>
      </c>
      <c r="T260" s="245">
        <f>S260*H260</f>
        <v>0.26399999999999996</v>
      </c>
      <c r="AR260" s="246" t="s">
        <v>148</v>
      </c>
      <c r="AT260" s="246" t="s">
        <v>143</v>
      </c>
      <c r="AU260" s="246" t="s">
        <v>87</v>
      </c>
      <c r="AY260" s="116" t="s">
        <v>141</v>
      </c>
      <c r="BE260" s="247">
        <f>IF(N260="základní",J260,0)</f>
        <v>0</v>
      </c>
      <c r="BF260" s="247">
        <f>IF(N260="snížená",J260,0)</f>
        <v>0</v>
      </c>
      <c r="BG260" s="247">
        <f>IF(N260="zákl. přenesená",J260,0)</f>
        <v>0</v>
      </c>
      <c r="BH260" s="247">
        <f>IF(N260="sníž. přenesená",J260,0)</f>
        <v>0</v>
      </c>
      <c r="BI260" s="247">
        <f>IF(N260="nulová",J260,0)</f>
        <v>0</v>
      </c>
      <c r="BJ260" s="116" t="s">
        <v>85</v>
      </c>
      <c r="BK260" s="247">
        <f>ROUND(I260*H260,2)</f>
        <v>0</v>
      </c>
      <c r="BL260" s="116" t="s">
        <v>148</v>
      </c>
      <c r="BM260" s="246" t="s">
        <v>341</v>
      </c>
    </row>
    <row r="261" spans="2:65" s="8" customFormat="1" ht="11.25">
      <c r="B261" s="5"/>
      <c r="C261" s="172"/>
      <c r="D261" s="275" t="s">
        <v>150</v>
      </c>
      <c r="E261" s="172"/>
      <c r="F261" s="276" t="s">
        <v>342</v>
      </c>
      <c r="G261" s="172"/>
      <c r="H261" s="172"/>
      <c r="I261" s="172"/>
      <c r="J261" s="172"/>
      <c r="K261" s="172"/>
      <c r="L261" s="5"/>
      <c r="M261" s="256"/>
      <c r="T261" s="142"/>
      <c r="AT261" s="116" t="s">
        <v>150</v>
      </c>
      <c r="AU261" s="116" t="s">
        <v>87</v>
      </c>
    </row>
    <row r="262" spans="2:65" s="9" customFormat="1" ht="11.25">
      <c r="B262" s="248"/>
      <c r="C262" s="267"/>
      <c r="D262" s="268" t="s">
        <v>152</v>
      </c>
      <c r="E262" s="269" t="s">
        <v>3</v>
      </c>
      <c r="F262" s="270" t="s">
        <v>153</v>
      </c>
      <c r="G262" s="267"/>
      <c r="H262" s="269" t="s">
        <v>3</v>
      </c>
      <c r="I262" s="267"/>
      <c r="J262" s="267"/>
      <c r="K262" s="267"/>
      <c r="L262" s="248"/>
      <c r="M262" s="250"/>
      <c r="T262" s="251"/>
      <c r="AT262" s="249" t="s">
        <v>152</v>
      </c>
      <c r="AU262" s="249" t="s">
        <v>87</v>
      </c>
      <c r="AV262" s="9" t="s">
        <v>85</v>
      </c>
      <c r="AW262" s="9" t="s">
        <v>37</v>
      </c>
      <c r="AX262" s="9" t="s">
        <v>77</v>
      </c>
      <c r="AY262" s="249" t="s">
        <v>141</v>
      </c>
    </row>
    <row r="263" spans="2:65" s="9" customFormat="1" ht="11.25">
      <c r="B263" s="248"/>
      <c r="C263" s="267"/>
      <c r="D263" s="268" t="s">
        <v>152</v>
      </c>
      <c r="E263" s="269" t="s">
        <v>3</v>
      </c>
      <c r="F263" s="270" t="s">
        <v>336</v>
      </c>
      <c r="G263" s="267"/>
      <c r="H263" s="269" t="s">
        <v>3</v>
      </c>
      <c r="I263" s="267"/>
      <c r="J263" s="267"/>
      <c r="K263" s="267"/>
      <c r="L263" s="248"/>
      <c r="M263" s="250"/>
      <c r="T263" s="251"/>
      <c r="AT263" s="249" t="s">
        <v>152</v>
      </c>
      <c r="AU263" s="249" t="s">
        <v>87</v>
      </c>
      <c r="AV263" s="9" t="s">
        <v>85</v>
      </c>
      <c r="AW263" s="9" t="s">
        <v>37</v>
      </c>
      <c r="AX263" s="9" t="s">
        <v>77</v>
      </c>
      <c r="AY263" s="249" t="s">
        <v>141</v>
      </c>
    </row>
    <row r="264" spans="2:65" s="10" customFormat="1" ht="11.25">
      <c r="B264" s="252"/>
      <c r="C264" s="271"/>
      <c r="D264" s="268" t="s">
        <v>152</v>
      </c>
      <c r="E264" s="272" t="s">
        <v>3</v>
      </c>
      <c r="F264" s="273" t="s">
        <v>337</v>
      </c>
      <c r="G264" s="271"/>
      <c r="H264" s="274">
        <v>440</v>
      </c>
      <c r="I264" s="271"/>
      <c r="J264" s="271"/>
      <c r="K264" s="271"/>
      <c r="L264" s="252"/>
      <c r="M264" s="254"/>
      <c r="T264" s="255"/>
      <c r="AT264" s="253" t="s">
        <v>152</v>
      </c>
      <c r="AU264" s="253" t="s">
        <v>87</v>
      </c>
      <c r="AV264" s="10" t="s">
        <v>87</v>
      </c>
      <c r="AW264" s="10" t="s">
        <v>37</v>
      </c>
      <c r="AX264" s="10" t="s">
        <v>85</v>
      </c>
      <c r="AY264" s="253" t="s">
        <v>141</v>
      </c>
    </row>
    <row r="265" spans="2:65" s="8" customFormat="1" ht="16.5" customHeight="1">
      <c r="B265" s="5"/>
      <c r="C265" s="260" t="s">
        <v>343</v>
      </c>
      <c r="D265" s="260" t="s">
        <v>143</v>
      </c>
      <c r="E265" s="261" t="s">
        <v>344</v>
      </c>
      <c r="F265" s="262" t="s">
        <v>345</v>
      </c>
      <c r="G265" s="263" t="s">
        <v>146</v>
      </c>
      <c r="H265" s="264">
        <v>240.364</v>
      </c>
      <c r="I265" s="6"/>
      <c r="J265" s="266">
        <f>ROUND(I265*H265,2)</f>
        <v>0</v>
      </c>
      <c r="K265" s="262" t="s">
        <v>147</v>
      </c>
      <c r="L265" s="5"/>
      <c r="M265" s="7" t="s">
        <v>3</v>
      </c>
      <c r="N265" s="243" t="s">
        <v>48</v>
      </c>
      <c r="P265" s="244">
        <f>O265*H265</f>
        <v>0</v>
      </c>
      <c r="Q265" s="244">
        <v>2.5999999999999998E-4</v>
      </c>
      <c r="R265" s="244">
        <f>Q265*H265</f>
        <v>6.2494639999999997E-2</v>
      </c>
      <c r="S265" s="244">
        <v>0</v>
      </c>
      <c r="T265" s="245">
        <f>S265*H265</f>
        <v>0</v>
      </c>
      <c r="AR265" s="246" t="s">
        <v>148</v>
      </c>
      <c r="AT265" s="246" t="s">
        <v>143</v>
      </c>
      <c r="AU265" s="246" t="s">
        <v>87</v>
      </c>
      <c r="AY265" s="116" t="s">
        <v>141</v>
      </c>
      <c r="BE265" s="247">
        <f>IF(N265="základní",J265,0)</f>
        <v>0</v>
      </c>
      <c r="BF265" s="247">
        <f>IF(N265="snížená",J265,0)</f>
        <v>0</v>
      </c>
      <c r="BG265" s="247">
        <f>IF(N265="zákl. přenesená",J265,0)</f>
        <v>0</v>
      </c>
      <c r="BH265" s="247">
        <f>IF(N265="sníž. přenesená",J265,0)</f>
        <v>0</v>
      </c>
      <c r="BI265" s="247">
        <f>IF(N265="nulová",J265,0)</f>
        <v>0</v>
      </c>
      <c r="BJ265" s="116" t="s">
        <v>85</v>
      </c>
      <c r="BK265" s="247">
        <f>ROUND(I265*H265,2)</f>
        <v>0</v>
      </c>
      <c r="BL265" s="116" t="s">
        <v>148</v>
      </c>
      <c r="BM265" s="246" t="s">
        <v>346</v>
      </c>
    </row>
    <row r="266" spans="2:65" s="8" customFormat="1" ht="11.25">
      <c r="B266" s="5"/>
      <c r="C266" s="172"/>
      <c r="D266" s="275" t="s">
        <v>150</v>
      </c>
      <c r="E266" s="172"/>
      <c r="F266" s="276" t="s">
        <v>347</v>
      </c>
      <c r="G266" s="172"/>
      <c r="H266" s="172"/>
      <c r="I266" s="172"/>
      <c r="J266" s="172"/>
      <c r="K266" s="172"/>
      <c r="L266" s="5"/>
      <c r="M266" s="256"/>
      <c r="T266" s="142"/>
      <c r="AT266" s="116" t="s">
        <v>150</v>
      </c>
      <c r="AU266" s="116" t="s">
        <v>87</v>
      </c>
    </row>
    <row r="267" spans="2:65" s="9" customFormat="1" ht="11.25">
      <c r="B267" s="248"/>
      <c r="C267" s="267"/>
      <c r="D267" s="268" t="s">
        <v>152</v>
      </c>
      <c r="E267" s="269" t="s">
        <v>3</v>
      </c>
      <c r="F267" s="270" t="s">
        <v>153</v>
      </c>
      <c r="G267" s="267"/>
      <c r="H267" s="269" t="s">
        <v>3</v>
      </c>
      <c r="I267" s="267"/>
      <c r="J267" s="267"/>
      <c r="K267" s="267"/>
      <c r="L267" s="248"/>
      <c r="M267" s="250"/>
      <c r="T267" s="251"/>
      <c r="AT267" s="249" t="s">
        <v>152</v>
      </c>
      <c r="AU267" s="249" t="s">
        <v>87</v>
      </c>
      <c r="AV267" s="9" t="s">
        <v>85</v>
      </c>
      <c r="AW267" s="9" t="s">
        <v>37</v>
      </c>
      <c r="AX267" s="9" t="s">
        <v>77</v>
      </c>
      <c r="AY267" s="249" t="s">
        <v>141</v>
      </c>
    </row>
    <row r="268" spans="2:65" s="9" customFormat="1" ht="11.25">
      <c r="B268" s="248"/>
      <c r="C268" s="267"/>
      <c r="D268" s="268" t="s">
        <v>152</v>
      </c>
      <c r="E268" s="269" t="s">
        <v>3</v>
      </c>
      <c r="F268" s="270" t="s">
        <v>287</v>
      </c>
      <c r="G268" s="267"/>
      <c r="H268" s="269" t="s">
        <v>3</v>
      </c>
      <c r="I268" s="267"/>
      <c r="J268" s="267"/>
      <c r="K268" s="267"/>
      <c r="L268" s="248"/>
      <c r="M268" s="250"/>
      <c r="T268" s="251"/>
      <c r="AT268" s="249" t="s">
        <v>152</v>
      </c>
      <c r="AU268" s="249" t="s">
        <v>87</v>
      </c>
      <c r="AV268" s="9" t="s">
        <v>85</v>
      </c>
      <c r="AW268" s="9" t="s">
        <v>37</v>
      </c>
      <c r="AX268" s="9" t="s">
        <v>77</v>
      </c>
      <c r="AY268" s="249" t="s">
        <v>141</v>
      </c>
    </row>
    <row r="269" spans="2:65" s="9" customFormat="1" ht="11.25">
      <c r="B269" s="248"/>
      <c r="C269" s="267"/>
      <c r="D269" s="268" t="s">
        <v>152</v>
      </c>
      <c r="E269" s="269" t="s">
        <v>3</v>
      </c>
      <c r="F269" s="270" t="s">
        <v>288</v>
      </c>
      <c r="G269" s="267"/>
      <c r="H269" s="269" t="s">
        <v>3</v>
      </c>
      <c r="I269" s="267"/>
      <c r="J269" s="267"/>
      <c r="K269" s="267"/>
      <c r="L269" s="248"/>
      <c r="M269" s="250"/>
      <c r="T269" s="251"/>
      <c r="AT269" s="249" t="s">
        <v>152</v>
      </c>
      <c r="AU269" s="249" t="s">
        <v>87</v>
      </c>
      <c r="AV269" s="9" t="s">
        <v>85</v>
      </c>
      <c r="AW269" s="9" t="s">
        <v>37</v>
      </c>
      <c r="AX269" s="9" t="s">
        <v>77</v>
      </c>
      <c r="AY269" s="249" t="s">
        <v>141</v>
      </c>
    </row>
    <row r="270" spans="2:65" s="9" customFormat="1" ht="11.25">
      <c r="B270" s="248"/>
      <c r="C270" s="267"/>
      <c r="D270" s="268" t="s">
        <v>152</v>
      </c>
      <c r="E270" s="269" t="s">
        <v>3</v>
      </c>
      <c r="F270" s="270" t="s">
        <v>348</v>
      </c>
      <c r="G270" s="267"/>
      <c r="H270" s="269" t="s">
        <v>3</v>
      </c>
      <c r="I270" s="267"/>
      <c r="J270" s="267"/>
      <c r="K270" s="267"/>
      <c r="L270" s="248"/>
      <c r="M270" s="250"/>
      <c r="T270" s="251"/>
      <c r="AT270" s="249" t="s">
        <v>152</v>
      </c>
      <c r="AU270" s="249" t="s">
        <v>87</v>
      </c>
      <c r="AV270" s="9" t="s">
        <v>85</v>
      </c>
      <c r="AW270" s="9" t="s">
        <v>37</v>
      </c>
      <c r="AX270" s="9" t="s">
        <v>77</v>
      </c>
      <c r="AY270" s="249" t="s">
        <v>141</v>
      </c>
    </row>
    <row r="271" spans="2:65" s="10" customFormat="1" ht="11.25">
      <c r="B271" s="252"/>
      <c r="C271" s="271"/>
      <c r="D271" s="268" t="s">
        <v>152</v>
      </c>
      <c r="E271" s="272" t="s">
        <v>3</v>
      </c>
      <c r="F271" s="273" t="s">
        <v>349</v>
      </c>
      <c r="G271" s="271"/>
      <c r="H271" s="274">
        <v>130</v>
      </c>
      <c r="I271" s="271"/>
      <c r="J271" s="271"/>
      <c r="K271" s="271"/>
      <c r="L271" s="252"/>
      <c r="M271" s="254"/>
      <c r="T271" s="255"/>
      <c r="AT271" s="253" t="s">
        <v>152</v>
      </c>
      <c r="AU271" s="253" t="s">
        <v>87</v>
      </c>
      <c r="AV271" s="10" t="s">
        <v>87</v>
      </c>
      <c r="AW271" s="10" t="s">
        <v>37</v>
      </c>
      <c r="AX271" s="10" t="s">
        <v>77</v>
      </c>
      <c r="AY271" s="253" t="s">
        <v>141</v>
      </c>
    </row>
    <row r="272" spans="2:65" s="9" customFormat="1" ht="11.25">
      <c r="B272" s="248"/>
      <c r="C272" s="267"/>
      <c r="D272" s="268" t="s">
        <v>152</v>
      </c>
      <c r="E272" s="269" t="s">
        <v>3</v>
      </c>
      <c r="F272" s="270" t="s">
        <v>350</v>
      </c>
      <c r="G272" s="267"/>
      <c r="H272" s="269" t="s">
        <v>3</v>
      </c>
      <c r="I272" s="267"/>
      <c r="J272" s="267"/>
      <c r="K272" s="267"/>
      <c r="L272" s="248"/>
      <c r="M272" s="250"/>
      <c r="T272" s="251"/>
      <c r="AT272" s="249" t="s">
        <v>152</v>
      </c>
      <c r="AU272" s="249" t="s">
        <v>87</v>
      </c>
      <c r="AV272" s="9" t="s">
        <v>85</v>
      </c>
      <c r="AW272" s="9" t="s">
        <v>37</v>
      </c>
      <c r="AX272" s="9" t="s">
        <v>77</v>
      </c>
      <c r="AY272" s="249" t="s">
        <v>141</v>
      </c>
    </row>
    <row r="273" spans="2:65" s="10" customFormat="1" ht="11.25">
      <c r="B273" s="252"/>
      <c r="C273" s="271"/>
      <c r="D273" s="268" t="s">
        <v>152</v>
      </c>
      <c r="E273" s="272" t="s">
        <v>3</v>
      </c>
      <c r="F273" s="273" t="s">
        <v>351</v>
      </c>
      <c r="G273" s="271"/>
      <c r="H273" s="274">
        <v>87.116</v>
      </c>
      <c r="I273" s="271"/>
      <c r="J273" s="271"/>
      <c r="K273" s="271"/>
      <c r="L273" s="252"/>
      <c r="M273" s="254"/>
      <c r="T273" s="255"/>
      <c r="AT273" s="253" t="s">
        <v>152</v>
      </c>
      <c r="AU273" s="253" t="s">
        <v>87</v>
      </c>
      <c r="AV273" s="10" t="s">
        <v>87</v>
      </c>
      <c r="AW273" s="10" t="s">
        <v>37</v>
      </c>
      <c r="AX273" s="10" t="s">
        <v>77</v>
      </c>
      <c r="AY273" s="253" t="s">
        <v>141</v>
      </c>
    </row>
    <row r="274" spans="2:65" s="9" customFormat="1" ht="11.25">
      <c r="B274" s="248"/>
      <c r="C274" s="267"/>
      <c r="D274" s="268" t="s">
        <v>152</v>
      </c>
      <c r="E274" s="269" t="s">
        <v>3</v>
      </c>
      <c r="F274" s="270" t="s">
        <v>352</v>
      </c>
      <c r="G274" s="267"/>
      <c r="H274" s="269" t="s">
        <v>3</v>
      </c>
      <c r="I274" s="267"/>
      <c r="J274" s="267"/>
      <c r="K274" s="267"/>
      <c r="L274" s="248"/>
      <c r="M274" s="250"/>
      <c r="T274" s="251"/>
      <c r="AT274" s="249" t="s">
        <v>152</v>
      </c>
      <c r="AU274" s="249" t="s">
        <v>87</v>
      </c>
      <c r="AV274" s="9" t="s">
        <v>85</v>
      </c>
      <c r="AW274" s="9" t="s">
        <v>37</v>
      </c>
      <c r="AX274" s="9" t="s">
        <v>77</v>
      </c>
      <c r="AY274" s="249" t="s">
        <v>141</v>
      </c>
    </row>
    <row r="275" spans="2:65" s="10" customFormat="1" ht="11.25">
      <c r="B275" s="252"/>
      <c r="C275" s="271"/>
      <c r="D275" s="268" t="s">
        <v>152</v>
      </c>
      <c r="E275" s="272" t="s">
        <v>3</v>
      </c>
      <c r="F275" s="273" t="s">
        <v>353</v>
      </c>
      <c r="G275" s="271"/>
      <c r="H275" s="274">
        <v>23.248000000000001</v>
      </c>
      <c r="I275" s="271"/>
      <c r="J275" s="271"/>
      <c r="K275" s="271"/>
      <c r="L275" s="252"/>
      <c r="M275" s="254"/>
      <c r="T275" s="255"/>
      <c r="AT275" s="253" t="s">
        <v>152</v>
      </c>
      <c r="AU275" s="253" t="s">
        <v>87</v>
      </c>
      <c r="AV275" s="10" t="s">
        <v>87</v>
      </c>
      <c r="AW275" s="10" t="s">
        <v>37</v>
      </c>
      <c r="AX275" s="10" t="s">
        <v>77</v>
      </c>
      <c r="AY275" s="253" t="s">
        <v>141</v>
      </c>
    </row>
    <row r="276" spans="2:65" s="11" customFormat="1" ht="11.25">
      <c r="B276" s="318"/>
      <c r="C276" s="332"/>
      <c r="D276" s="268" t="s">
        <v>152</v>
      </c>
      <c r="E276" s="333" t="s">
        <v>3</v>
      </c>
      <c r="F276" s="334" t="s">
        <v>173</v>
      </c>
      <c r="G276" s="332"/>
      <c r="H276" s="335">
        <v>240.364</v>
      </c>
      <c r="I276" s="332"/>
      <c r="J276" s="332"/>
      <c r="K276" s="332"/>
      <c r="L276" s="318"/>
      <c r="M276" s="320"/>
      <c r="T276" s="321"/>
      <c r="AT276" s="319" t="s">
        <v>152</v>
      </c>
      <c r="AU276" s="319" t="s">
        <v>87</v>
      </c>
      <c r="AV276" s="11" t="s">
        <v>148</v>
      </c>
      <c r="AW276" s="11" t="s">
        <v>37</v>
      </c>
      <c r="AX276" s="11" t="s">
        <v>85</v>
      </c>
      <c r="AY276" s="319" t="s">
        <v>141</v>
      </c>
    </row>
    <row r="277" spans="2:65" s="8" customFormat="1" ht="21.75" customHeight="1">
      <c r="B277" s="5"/>
      <c r="C277" s="260" t="s">
        <v>354</v>
      </c>
      <c r="D277" s="260" t="s">
        <v>143</v>
      </c>
      <c r="E277" s="261" t="s">
        <v>355</v>
      </c>
      <c r="F277" s="262" t="s">
        <v>356</v>
      </c>
      <c r="G277" s="263" t="s">
        <v>146</v>
      </c>
      <c r="H277" s="264">
        <v>457.48</v>
      </c>
      <c r="I277" s="6"/>
      <c r="J277" s="266">
        <f>ROUND(I277*H277,2)</f>
        <v>0</v>
      </c>
      <c r="K277" s="262" t="s">
        <v>147</v>
      </c>
      <c r="L277" s="5"/>
      <c r="M277" s="7" t="s">
        <v>3</v>
      </c>
      <c r="N277" s="243" t="s">
        <v>48</v>
      </c>
      <c r="P277" s="244">
        <f>O277*H277</f>
        <v>0</v>
      </c>
      <c r="Q277" s="244">
        <v>4.3800000000000002E-3</v>
      </c>
      <c r="R277" s="244">
        <f>Q277*H277</f>
        <v>2.0037624000000003</v>
      </c>
      <c r="S277" s="244">
        <v>0</v>
      </c>
      <c r="T277" s="245">
        <f>S277*H277</f>
        <v>0</v>
      </c>
      <c r="AR277" s="246" t="s">
        <v>148</v>
      </c>
      <c r="AT277" s="246" t="s">
        <v>143</v>
      </c>
      <c r="AU277" s="246" t="s">
        <v>87</v>
      </c>
      <c r="AY277" s="116" t="s">
        <v>141</v>
      </c>
      <c r="BE277" s="247">
        <f>IF(N277="základní",J277,0)</f>
        <v>0</v>
      </c>
      <c r="BF277" s="247">
        <f>IF(N277="snížená",J277,0)</f>
        <v>0</v>
      </c>
      <c r="BG277" s="247">
        <f>IF(N277="zákl. přenesená",J277,0)</f>
        <v>0</v>
      </c>
      <c r="BH277" s="247">
        <f>IF(N277="sníž. přenesená",J277,0)</f>
        <v>0</v>
      </c>
      <c r="BI277" s="247">
        <f>IF(N277="nulová",J277,0)</f>
        <v>0</v>
      </c>
      <c r="BJ277" s="116" t="s">
        <v>85</v>
      </c>
      <c r="BK277" s="247">
        <f>ROUND(I277*H277,2)</f>
        <v>0</v>
      </c>
      <c r="BL277" s="116" t="s">
        <v>148</v>
      </c>
      <c r="BM277" s="246" t="s">
        <v>357</v>
      </c>
    </row>
    <row r="278" spans="2:65" s="8" customFormat="1" ht="11.25">
      <c r="B278" s="5"/>
      <c r="C278" s="172"/>
      <c r="D278" s="275" t="s">
        <v>150</v>
      </c>
      <c r="E278" s="172"/>
      <c r="F278" s="276" t="s">
        <v>358</v>
      </c>
      <c r="G278" s="172"/>
      <c r="H278" s="172"/>
      <c r="I278" s="172"/>
      <c r="J278" s="172"/>
      <c r="K278" s="172"/>
      <c r="L278" s="5"/>
      <c r="M278" s="256"/>
      <c r="T278" s="142"/>
      <c r="AT278" s="116" t="s">
        <v>150</v>
      </c>
      <c r="AU278" s="116" t="s">
        <v>87</v>
      </c>
    </row>
    <row r="279" spans="2:65" s="9" customFormat="1" ht="11.25">
      <c r="B279" s="248"/>
      <c r="C279" s="267"/>
      <c r="D279" s="268" t="s">
        <v>152</v>
      </c>
      <c r="E279" s="269" t="s">
        <v>3</v>
      </c>
      <c r="F279" s="270" t="s">
        <v>153</v>
      </c>
      <c r="G279" s="267"/>
      <c r="H279" s="269" t="s">
        <v>3</v>
      </c>
      <c r="I279" s="267"/>
      <c r="J279" s="267"/>
      <c r="K279" s="267"/>
      <c r="L279" s="248"/>
      <c r="M279" s="250"/>
      <c r="T279" s="251"/>
      <c r="AT279" s="249" t="s">
        <v>152</v>
      </c>
      <c r="AU279" s="249" t="s">
        <v>87</v>
      </c>
      <c r="AV279" s="9" t="s">
        <v>85</v>
      </c>
      <c r="AW279" s="9" t="s">
        <v>37</v>
      </c>
      <c r="AX279" s="9" t="s">
        <v>77</v>
      </c>
      <c r="AY279" s="249" t="s">
        <v>141</v>
      </c>
    </row>
    <row r="280" spans="2:65" s="9" customFormat="1" ht="11.25">
      <c r="B280" s="248"/>
      <c r="C280" s="267"/>
      <c r="D280" s="268" t="s">
        <v>152</v>
      </c>
      <c r="E280" s="269" t="s">
        <v>3</v>
      </c>
      <c r="F280" s="270" t="s">
        <v>287</v>
      </c>
      <c r="G280" s="267"/>
      <c r="H280" s="269" t="s">
        <v>3</v>
      </c>
      <c r="I280" s="267"/>
      <c r="J280" s="267"/>
      <c r="K280" s="267"/>
      <c r="L280" s="248"/>
      <c r="M280" s="250"/>
      <c r="T280" s="251"/>
      <c r="AT280" s="249" t="s">
        <v>152</v>
      </c>
      <c r="AU280" s="249" t="s">
        <v>87</v>
      </c>
      <c r="AV280" s="9" t="s">
        <v>85</v>
      </c>
      <c r="AW280" s="9" t="s">
        <v>37</v>
      </c>
      <c r="AX280" s="9" t="s">
        <v>77</v>
      </c>
      <c r="AY280" s="249" t="s">
        <v>141</v>
      </c>
    </row>
    <row r="281" spans="2:65" s="9" customFormat="1" ht="11.25">
      <c r="B281" s="248"/>
      <c r="C281" s="267"/>
      <c r="D281" s="268" t="s">
        <v>152</v>
      </c>
      <c r="E281" s="269" t="s">
        <v>3</v>
      </c>
      <c r="F281" s="270" t="s">
        <v>359</v>
      </c>
      <c r="G281" s="267"/>
      <c r="H281" s="269" t="s">
        <v>3</v>
      </c>
      <c r="I281" s="267"/>
      <c r="J281" s="267"/>
      <c r="K281" s="267"/>
      <c r="L281" s="248"/>
      <c r="M281" s="250"/>
      <c r="T281" s="251"/>
      <c r="AT281" s="249" t="s">
        <v>152</v>
      </c>
      <c r="AU281" s="249" t="s">
        <v>87</v>
      </c>
      <c r="AV281" s="9" t="s">
        <v>85</v>
      </c>
      <c r="AW281" s="9" t="s">
        <v>37</v>
      </c>
      <c r="AX281" s="9" t="s">
        <v>77</v>
      </c>
      <c r="AY281" s="249" t="s">
        <v>141</v>
      </c>
    </row>
    <row r="282" spans="2:65" s="9" customFormat="1" ht="11.25">
      <c r="B282" s="248"/>
      <c r="C282" s="267"/>
      <c r="D282" s="268" t="s">
        <v>152</v>
      </c>
      <c r="E282" s="269" t="s">
        <v>3</v>
      </c>
      <c r="F282" s="270" t="s">
        <v>360</v>
      </c>
      <c r="G282" s="267"/>
      <c r="H282" s="269" t="s">
        <v>3</v>
      </c>
      <c r="I282" s="267"/>
      <c r="J282" s="267"/>
      <c r="K282" s="267"/>
      <c r="L282" s="248"/>
      <c r="M282" s="250"/>
      <c r="T282" s="251"/>
      <c r="AT282" s="249" t="s">
        <v>152</v>
      </c>
      <c r="AU282" s="249" t="s">
        <v>87</v>
      </c>
      <c r="AV282" s="9" t="s">
        <v>85</v>
      </c>
      <c r="AW282" s="9" t="s">
        <v>37</v>
      </c>
      <c r="AX282" s="9" t="s">
        <v>77</v>
      </c>
      <c r="AY282" s="249" t="s">
        <v>141</v>
      </c>
    </row>
    <row r="283" spans="2:65" s="10" customFormat="1" ht="11.25">
      <c r="B283" s="252"/>
      <c r="C283" s="271"/>
      <c r="D283" s="268" t="s">
        <v>152</v>
      </c>
      <c r="E283" s="272" t="s">
        <v>3</v>
      </c>
      <c r="F283" s="273" t="s">
        <v>361</v>
      </c>
      <c r="G283" s="271"/>
      <c r="H283" s="274">
        <v>260</v>
      </c>
      <c r="I283" s="271"/>
      <c r="J283" s="271"/>
      <c r="K283" s="271"/>
      <c r="L283" s="252"/>
      <c r="M283" s="254"/>
      <c r="T283" s="255"/>
      <c r="AT283" s="253" t="s">
        <v>152</v>
      </c>
      <c r="AU283" s="253" t="s">
        <v>87</v>
      </c>
      <c r="AV283" s="10" t="s">
        <v>87</v>
      </c>
      <c r="AW283" s="10" t="s">
        <v>37</v>
      </c>
      <c r="AX283" s="10" t="s">
        <v>77</v>
      </c>
      <c r="AY283" s="253" t="s">
        <v>141</v>
      </c>
    </row>
    <row r="284" spans="2:65" s="9" customFormat="1" ht="11.25">
      <c r="B284" s="248"/>
      <c r="C284" s="267"/>
      <c r="D284" s="268" t="s">
        <v>152</v>
      </c>
      <c r="E284" s="269" t="s">
        <v>3</v>
      </c>
      <c r="F284" s="270" t="s">
        <v>350</v>
      </c>
      <c r="G284" s="267"/>
      <c r="H284" s="269" t="s">
        <v>3</v>
      </c>
      <c r="I284" s="267"/>
      <c r="J284" s="267"/>
      <c r="K284" s="267"/>
      <c r="L284" s="248"/>
      <c r="M284" s="250"/>
      <c r="T284" s="251"/>
      <c r="AT284" s="249" t="s">
        <v>152</v>
      </c>
      <c r="AU284" s="249" t="s">
        <v>87</v>
      </c>
      <c r="AV284" s="9" t="s">
        <v>85</v>
      </c>
      <c r="AW284" s="9" t="s">
        <v>37</v>
      </c>
      <c r="AX284" s="9" t="s">
        <v>77</v>
      </c>
      <c r="AY284" s="249" t="s">
        <v>141</v>
      </c>
    </row>
    <row r="285" spans="2:65" s="10" customFormat="1" ht="11.25">
      <c r="B285" s="252"/>
      <c r="C285" s="271"/>
      <c r="D285" s="268" t="s">
        <v>152</v>
      </c>
      <c r="E285" s="272" t="s">
        <v>3</v>
      </c>
      <c r="F285" s="273" t="s">
        <v>362</v>
      </c>
      <c r="G285" s="271"/>
      <c r="H285" s="274">
        <v>174.232</v>
      </c>
      <c r="I285" s="271"/>
      <c r="J285" s="271"/>
      <c r="K285" s="271"/>
      <c r="L285" s="252"/>
      <c r="M285" s="254"/>
      <c r="T285" s="255"/>
      <c r="AT285" s="253" t="s">
        <v>152</v>
      </c>
      <c r="AU285" s="253" t="s">
        <v>87</v>
      </c>
      <c r="AV285" s="10" t="s">
        <v>87</v>
      </c>
      <c r="AW285" s="10" t="s">
        <v>37</v>
      </c>
      <c r="AX285" s="10" t="s">
        <v>77</v>
      </c>
      <c r="AY285" s="253" t="s">
        <v>141</v>
      </c>
    </row>
    <row r="286" spans="2:65" s="14" customFormat="1" ht="11.25">
      <c r="B286" s="324"/>
      <c r="C286" s="342"/>
      <c r="D286" s="268" t="s">
        <v>152</v>
      </c>
      <c r="E286" s="343" t="s">
        <v>3</v>
      </c>
      <c r="F286" s="344" t="s">
        <v>363</v>
      </c>
      <c r="G286" s="342"/>
      <c r="H286" s="345">
        <v>434.23200000000003</v>
      </c>
      <c r="I286" s="342"/>
      <c r="J286" s="342"/>
      <c r="K286" s="342"/>
      <c r="L286" s="324"/>
      <c r="M286" s="326"/>
      <c r="T286" s="327"/>
      <c r="AT286" s="325" t="s">
        <v>152</v>
      </c>
      <c r="AU286" s="325" t="s">
        <v>87</v>
      </c>
      <c r="AV286" s="14" t="s">
        <v>160</v>
      </c>
      <c r="AW286" s="14" t="s">
        <v>37</v>
      </c>
      <c r="AX286" s="14" t="s">
        <v>77</v>
      </c>
      <c r="AY286" s="325" t="s">
        <v>141</v>
      </c>
    </row>
    <row r="287" spans="2:65" s="9" customFormat="1" ht="11.25">
      <c r="B287" s="248"/>
      <c r="C287" s="267"/>
      <c r="D287" s="268" t="s">
        <v>152</v>
      </c>
      <c r="E287" s="269" t="s">
        <v>3</v>
      </c>
      <c r="F287" s="270" t="s">
        <v>364</v>
      </c>
      <c r="G287" s="267"/>
      <c r="H287" s="269" t="s">
        <v>3</v>
      </c>
      <c r="I287" s="267"/>
      <c r="J287" s="267"/>
      <c r="K287" s="267"/>
      <c r="L287" s="248"/>
      <c r="M287" s="250"/>
      <c r="T287" s="251"/>
      <c r="AT287" s="249" t="s">
        <v>152</v>
      </c>
      <c r="AU287" s="249" t="s">
        <v>87</v>
      </c>
      <c r="AV287" s="9" t="s">
        <v>85</v>
      </c>
      <c r="AW287" s="9" t="s">
        <v>37</v>
      </c>
      <c r="AX287" s="9" t="s">
        <v>77</v>
      </c>
      <c r="AY287" s="249" t="s">
        <v>141</v>
      </c>
    </row>
    <row r="288" spans="2:65" s="9" customFormat="1" ht="11.25">
      <c r="B288" s="248"/>
      <c r="C288" s="267"/>
      <c r="D288" s="268" t="s">
        <v>152</v>
      </c>
      <c r="E288" s="269" t="s">
        <v>3</v>
      </c>
      <c r="F288" s="270" t="s">
        <v>365</v>
      </c>
      <c r="G288" s="267"/>
      <c r="H288" s="269" t="s">
        <v>3</v>
      </c>
      <c r="I288" s="267"/>
      <c r="J288" s="267"/>
      <c r="K288" s="267"/>
      <c r="L288" s="248"/>
      <c r="M288" s="250"/>
      <c r="T288" s="251"/>
      <c r="AT288" s="249" t="s">
        <v>152</v>
      </c>
      <c r="AU288" s="249" t="s">
        <v>87</v>
      </c>
      <c r="AV288" s="9" t="s">
        <v>85</v>
      </c>
      <c r="AW288" s="9" t="s">
        <v>37</v>
      </c>
      <c r="AX288" s="9" t="s">
        <v>77</v>
      </c>
      <c r="AY288" s="249" t="s">
        <v>141</v>
      </c>
    </row>
    <row r="289" spans="2:65" s="10" customFormat="1" ht="11.25">
      <c r="B289" s="252"/>
      <c r="C289" s="271"/>
      <c r="D289" s="268" t="s">
        <v>152</v>
      </c>
      <c r="E289" s="272" t="s">
        <v>3</v>
      </c>
      <c r="F289" s="273" t="s">
        <v>353</v>
      </c>
      <c r="G289" s="271"/>
      <c r="H289" s="274">
        <v>23.248000000000001</v>
      </c>
      <c r="I289" s="271"/>
      <c r="J289" s="271"/>
      <c r="K289" s="271"/>
      <c r="L289" s="252"/>
      <c r="M289" s="254"/>
      <c r="T289" s="255"/>
      <c r="AT289" s="253" t="s">
        <v>152</v>
      </c>
      <c r="AU289" s="253" t="s">
        <v>87</v>
      </c>
      <c r="AV289" s="10" t="s">
        <v>87</v>
      </c>
      <c r="AW289" s="10" t="s">
        <v>37</v>
      </c>
      <c r="AX289" s="10" t="s">
        <v>77</v>
      </c>
      <c r="AY289" s="253" t="s">
        <v>141</v>
      </c>
    </row>
    <row r="290" spans="2:65" s="11" customFormat="1" ht="11.25">
      <c r="B290" s="318"/>
      <c r="C290" s="332"/>
      <c r="D290" s="268" t="s">
        <v>152</v>
      </c>
      <c r="E290" s="333" t="s">
        <v>3</v>
      </c>
      <c r="F290" s="334" t="s">
        <v>173</v>
      </c>
      <c r="G290" s="332"/>
      <c r="H290" s="335">
        <v>457.48</v>
      </c>
      <c r="I290" s="332"/>
      <c r="J290" s="332"/>
      <c r="K290" s="332"/>
      <c r="L290" s="318"/>
      <c r="M290" s="320"/>
      <c r="T290" s="321"/>
      <c r="AT290" s="319" t="s">
        <v>152</v>
      </c>
      <c r="AU290" s="319" t="s">
        <v>87</v>
      </c>
      <c r="AV290" s="11" t="s">
        <v>148</v>
      </c>
      <c r="AW290" s="11" t="s">
        <v>37</v>
      </c>
      <c r="AX290" s="11" t="s">
        <v>85</v>
      </c>
      <c r="AY290" s="319" t="s">
        <v>141</v>
      </c>
    </row>
    <row r="291" spans="2:65" s="8" customFormat="1" ht="16.5" customHeight="1">
      <c r="B291" s="5"/>
      <c r="C291" s="260" t="s">
        <v>366</v>
      </c>
      <c r="D291" s="260" t="s">
        <v>143</v>
      </c>
      <c r="E291" s="261" t="s">
        <v>367</v>
      </c>
      <c r="F291" s="262" t="s">
        <v>368</v>
      </c>
      <c r="G291" s="263" t="s">
        <v>146</v>
      </c>
      <c r="H291" s="264">
        <v>217.11600000000001</v>
      </c>
      <c r="I291" s="6"/>
      <c r="J291" s="266">
        <f>ROUND(I291*H291,2)</f>
        <v>0</v>
      </c>
      <c r="K291" s="262" t="s">
        <v>3</v>
      </c>
      <c r="L291" s="5"/>
      <c r="M291" s="7" t="s">
        <v>3</v>
      </c>
      <c r="N291" s="243" t="s">
        <v>48</v>
      </c>
      <c r="P291" s="244">
        <f>O291*H291</f>
        <v>0</v>
      </c>
      <c r="Q291" s="244">
        <v>1.4E-2</v>
      </c>
      <c r="R291" s="244">
        <f>Q291*H291</f>
        <v>3.0396240000000003</v>
      </c>
      <c r="S291" s="244">
        <v>0</v>
      </c>
      <c r="T291" s="245">
        <f>S291*H291</f>
        <v>0</v>
      </c>
      <c r="AR291" s="246" t="s">
        <v>148</v>
      </c>
      <c r="AT291" s="246" t="s">
        <v>143</v>
      </c>
      <c r="AU291" s="246" t="s">
        <v>87</v>
      </c>
      <c r="AY291" s="116" t="s">
        <v>141</v>
      </c>
      <c r="BE291" s="247">
        <f>IF(N291="základní",J291,0)</f>
        <v>0</v>
      </c>
      <c r="BF291" s="247">
        <f>IF(N291="snížená",J291,0)</f>
        <v>0</v>
      </c>
      <c r="BG291" s="247">
        <f>IF(N291="zákl. přenesená",J291,0)</f>
        <v>0</v>
      </c>
      <c r="BH291" s="247">
        <f>IF(N291="sníž. přenesená",J291,0)</f>
        <v>0</v>
      </c>
      <c r="BI291" s="247">
        <f>IF(N291="nulová",J291,0)</f>
        <v>0</v>
      </c>
      <c r="BJ291" s="116" t="s">
        <v>85</v>
      </c>
      <c r="BK291" s="247">
        <f>ROUND(I291*H291,2)</f>
        <v>0</v>
      </c>
      <c r="BL291" s="116" t="s">
        <v>148</v>
      </c>
      <c r="BM291" s="246" t="s">
        <v>369</v>
      </c>
    </row>
    <row r="292" spans="2:65" s="9" customFormat="1" ht="11.25">
      <c r="B292" s="248"/>
      <c r="C292" s="267"/>
      <c r="D292" s="268" t="s">
        <v>152</v>
      </c>
      <c r="E292" s="269" t="s">
        <v>3</v>
      </c>
      <c r="F292" s="270" t="s">
        <v>153</v>
      </c>
      <c r="G292" s="267"/>
      <c r="H292" s="269" t="s">
        <v>3</v>
      </c>
      <c r="I292" s="267"/>
      <c r="J292" s="267"/>
      <c r="K292" s="267"/>
      <c r="L292" s="248"/>
      <c r="M292" s="250"/>
      <c r="T292" s="251"/>
      <c r="AT292" s="249" t="s">
        <v>152</v>
      </c>
      <c r="AU292" s="249" t="s">
        <v>87</v>
      </c>
      <c r="AV292" s="9" t="s">
        <v>85</v>
      </c>
      <c r="AW292" s="9" t="s">
        <v>37</v>
      </c>
      <c r="AX292" s="9" t="s">
        <v>77</v>
      </c>
      <c r="AY292" s="249" t="s">
        <v>141</v>
      </c>
    </row>
    <row r="293" spans="2:65" s="9" customFormat="1" ht="11.25">
      <c r="B293" s="248"/>
      <c r="C293" s="267"/>
      <c r="D293" s="268" t="s">
        <v>152</v>
      </c>
      <c r="E293" s="269" t="s">
        <v>3</v>
      </c>
      <c r="F293" s="270" t="s">
        <v>287</v>
      </c>
      <c r="G293" s="267"/>
      <c r="H293" s="269" t="s">
        <v>3</v>
      </c>
      <c r="I293" s="267"/>
      <c r="J293" s="267"/>
      <c r="K293" s="267"/>
      <c r="L293" s="248"/>
      <c r="M293" s="250"/>
      <c r="T293" s="251"/>
      <c r="AT293" s="249" t="s">
        <v>152</v>
      </c>
      <c r="AU293" s="249" t="s">
        <v>87</v>
      </c>
      <c r="AV293" s="9" t="s">
        <v>85</v>
      </c>
      <c r="AW293" s="9" t="s">
        <v>37</v>
      </c>
      <c r="AX293" s="9" t="s">
        <v>77</v>
      </c>
      <c r="AY293" s="249" t="s">
        <v>141</v>
      </c>
    </row>
    <row r="294" spans="2:65" s="9" customFormat="1" ht="11.25">
      <c r="B294" s="248"/>
      <c r="C294" s="267"/>
      <c r="D294" s="268" t="s">
        <v>152</v>
      </c>
      <c r="E294" s="269" t="s">
        <v>3</v>
      </c>
      <c r="F294" s="270" t="s">
        <v>348</v>
      </c>
      <c r="G294" s="267"/>
      <c r="H294" s="269" t="s">
        <v>3</v>
      </c>
      <c r="I294" s="267"/>
      <c r="J294" s="267"/>
      <c r="K294" s="267"/>
      <c r="L294" s="248"/>
      <c r="M294" s="250"/>
      <c r="T294" s="251"/>
      <c r="AT294" s="249" t="s">
        <v>152</v>
      </c>
      <c r="AU294" s="249" t="s">
        <v>87</v>
      </c>
      <c r="AV294" s="9" t="s">
        <v>85</v>
      </c>
      <c r="AW294" s="9" t="s">
        <v>37</v>
      </c>
      <c r="AX294" s="9" t="s">
        <v>77</v>
      </c>
      <c r="AY294" s="249" t="s">
        <v>141</v>
      </c>
    </row>
    <row r="295" spans="2:65" s="10" customFormat="1" ht="11.25">
      <c r="B295" s="252"/>
      <c r="C295" s="271"/>
      <c r="D295" s="268" t="s">
        <v>152</v>
      </c>
      <c r="E295" s="272" t="s">
        <v>3</v>
      </c>
      <c r="F295" s="273" t="s">
        <v>349</v>
      </c>
      <c r="G295" s="271"/>
      <c r="H295" s="274">
        <v>130</v>
      </c>
      <c r="I295" s="271"/>
      <c r="J295" s="271"/>
      <c r="K295" s="271"/>
      <c r="L295" s="252"/>
      <c r="M295" s="254"/>
      <c r="T295" s="255"/>
      <c r="AT295" s="253" t="s">
        <v>152</v>
      </c>
      <c r="AU295" s="253" t="s">
        <v>87</v>
      </c>
      <c r="AV295" s="10" t="s">
        <v>87</v>
      </c>
      <c r="AW295" s="10" t="s">
        <v>37</v>
      </c>
      <c r="AX295" s="10" t="s">
        <v>77</v>
      </c>
      <c r="AY295" s="253" t="s">
        <v>141</v>
      </c>
    </row>
    <row r="296" spans="2:65" s="9" customFormat="1" ht="11.25">
      <c r="B296" s="248"/>
      <c r="C296" s="267"/>
      <c r="D296" s="268" t="s">
        <v>152</v>
      </c>
      <c r="E296" s="269" t="s">
        <v>3</v>
      </c>
      <c r="F296" s="270" t="s">
        <v>370</v>
      </c>
      <c r="G296" s="267"/>
      <c r="H296" s="269" t="s">
        <v>3</v>
      </c>
      <c r="I296" s="267"/>
      <c r="J296" s="267"/>
      <c r="K296" s="267"/>
      <c r="L296" s="248"/>
      <c r="M296" s="250"/>
      <c r="T296" s="251"/>
      <c r="AT296" s="249" t="s">
        <v>152</v>
      </c>
      <c r="AU296" s="249" t="s">
        <v>87</v>
      </c>
      <c r="AV296" s="9" t="s">
        <v>85</v>
      </c>
      <c r="AW296" s="9" t="s">
        <v>37</v>
      </c>
      <c r="AX296" s="9" t="s">
        <v>77</v>
      </c>
      <c r="AY296" s="249" t="s">
        <v>141</v>
      </c>
    </row>
    <row r="297" spans="2:65" s="10" customFormat="1" ht="11.25">
      <c r="B297" s="252"/>
      <c r="C297" s="271"/>
      <c r="D297" s="268" t="s">
        <v>152</v>
      </c>
      <c r="E297" s="272" t="s">
        <v>3</v>
      </c>
      <c r="F297" s="273" t="s">
        <v>351</v>
      </c>
      <c r="G297" s="271"/>
      <c r="H297" s="274">
        <v>87.116</v>
      </c>
      <c r="I297" s="271"/>
      <c r="J297" s="271"/>
      <c r="K297" s="271"/>
      <c r="L297" s="252"/>
      <c r="M297" s="254"/>
      <c r="T297" s="255"/>
      <c r="AT297" s="253" t="s">
        <v>152</v>
      </c>
      <c r="AU297" s="253" t="s">
        <v>87</v>
      </c>
      <c r="AV297" s="10" t="s">
        <v>87</v>
      </c>
      <c r="AW297" s="10" t="s">
        <v>37</v>
      </c>
      <c r="AX297" s="10" t="s">
        <v>77</v>
      </c>
      <c r="AY297" s="253" t="s">
        <v>141</v>
      </c>
    </row>
    <row r="298" spans="2:65" s="11" customFormat="1" ht="11.25">
      <c r="B298" s="318"/>
      <c r="C298" s="332"/>
      <c r="D298" s="268" t="s">
        <v>152</v>
      </c>
      <c r="E298" s="333" t="s">
        <v>3</v>
      </c>
      <c r="F298" s="334" t="s">
        <v>173</v>
      </c>
      <c r="G298" s="332"/>
      <c r="H298" s="335">
        <v>217.11600000000001</v>
      </c>
      <c r="I298" s="332"/>
      <c r="J298" s="332"/>
      <c r="K298" s="332"/>
      <c r="L298" s="318"/>
      <c r="M298" s="320"/>
      <c r="T298" s="321"/>
      <c r="AT298" s="319" t="s">
        <v>152</v>
      </c>
      <c r="AU298" s="319" t="s">
        <v>87</v>
      </c>
      <c r="AV298" s="11" t="s">
        <v>148</v>
      </c>
      <c r="AW298" s="11" t="s">
        <v>37</v>
      </c>
      <c r="AX298" s="11" t="s">
        <v>85</v>
      </c>
      <c r="AY298" s="319" t="s">
        <v>141</v>
      </c>
    </row>
    <row r="299" spans="2:65" s="8" customFormat="1" ht="24.2" customHeight="1">
      <c r="B299" s="5"/>
      <c r="C299" s="260" t="s">
        <v>371</v>
      </c>
      <c r="D299" s="260" t="s">
        <v>143</v>
      </c>
      <c r="E299" s="261" t="s">
        <v>372</v>
      </c>
      <c r="F299" s="262" t="s">
        <v>373</v>
      </c>
      <c r="G299" s="263" t="s">
        <v>226</v>
      </c>
      <c r="H299" s="264">
        <v>133.22</v>
      </c>
      <c r="I299" s="6"/>
      <c r="J299" s="266">
        <f>ROUND(I299*H299,2)</f>
        <v>0</v>
      </c>
      <c r="K299" s="262" t="s">
        <v>147</v>
      </c>
      <c r="L299" s="5"/>
      <c r="M299" s="7" t="s">
        <v>3</v>
      </c>
      <c r="N299" s="243" t="s">
        <v>48</v>
      </c>
      <c r="P299" s="244">
        <f>O299*H299</f>
        <v>0</v>
      </c>
      <c r="Q299" s="244">
        <v>0</v>
      </c>
      <c r="R299" s="244">
        <f>Q299*H299</f>
        <v>0</v>
      </c>
      <c r="S299" s="244">
        <v>0</v>
      </c>
      <c r="T299" s="245">
        <f>S299*H299</f>
        <v>0</v>
      </c>
      <c r="AR299" s="246" t="s">
        <v>148</v>
      </c>
      <c r="AT299" s="246" t="s">
        <v>143</v>
      </c>
      <c r="AU299" s="246" t="s">
        <v>87</v>
      </c>
      <c r="AY299" s="116" t="s">
        <v>141</v>
      </c>
      <c r="BE299" s="247">
        <f>IF(N299="základní",J299,0)</f>
        <v>0</v>
      </c>
      <c r="BF299" s="247">
        <f>IF(N299="snížená",J299,0)</f>
        <v>0</v>
      </c>
      <c r="BG299" s="247">
        <f>IF(N299="zákl. přenesená",J299,0)</f>
        <v>0</v>
      </c>
      <c r="BH299" s="247">
        <f>IF(N299="sníž. přenesená",J299,0)</f>
        <v>0</v>
      </c>
      <c r="BI299" s="247">
        <f>IF(N299="nulová",J299,0)</f>
        <v>0</v>
      </c>
      <c r="BJ299" s="116" t="s">
        <v>85</v>
      </c>
      <c r="BK299" s="247">
        <f>ROUND(I299*H299,2)</f>
        <v>0</v>
      </c>
      <c r="BL299" s="116" t="s">
        <v>148</v>
      </c>
      <c r="BM299" s="246" t="s">
        <v>374</v>
      </c>
    </row>
    <row r="300" spans="2:65" s="8" customFormat="1" ht="11.25">
      <c r="B300" s="5"/>
      <c r="C300" s="172"/>
      <c r="D300" s="275" t="s">
        <v>150</v>
      </c>
      <c r="E300" s="172"/>
      <c r="F300" s="276" t="s">
        <v>375</v>
      </c>
      <c r="G300" s="172"/>
      <c r="H300" s="172"/>
      <c r="I300" s="172"/>
      <c r="J300" s="172"/>
      <c r="K300" s="172"/>
      <c r="L300" s="5"/>
      <c r="M300" s="256"/>
      <c r="T300" s="142"/>
      <c r="AT300" s="116" t="s">
        <v>150</v>
      </c>
      <c r="AU300" s="116" t="s">
        <v>87</v>
      </c>
    </row>
    <row r="301" spans="2:65" s="9" customFormat="1" ht="11.25">
      <c r="B301" s="248"/>
      <c r="C301" s="267"/>
      <c r="D301" s="268" t="s">
        <v>152</v>
      </c>
      <c r="E301" s="269" t="s">
        <v>3</v>
      </c>
      <c r="F301" s="270" t="s">
        <v>153</v>
      </c>
      <c r="G301" s="267"/>
      <c r="H301" s="269" t="s">
        <v>3</v>
      </c>
      <c r="I301" s="267"/>
      <c r="J301" s="267"/>
      <c r="K301" s="267"/>
      <c r="L301" s="248"/>
      <c r="M301" s="250"/>
      <c r="T301" s="251"/>
      <c r="AT301" s="249" t="s">
        <v>152</v>
      </c>
      <c r="AU301" s="249" t="s">
        <v>87</v>
      </c>
      <c r="AV301" s="9" t="s">
        <v>85</v>
      </c>
      <c r="AW301" s="9" t="s">
        <v>37</v>
      </c>
      <c r="AX301" s="9" t="s">
        <v>77</v>
      </c>
      <c r="AY301" s="249" t="s">
        <v>141</v>
      </c>
    </row>
    <row r="302" spans="2:65" s="9" customFormat="1" ht="11.25">
      <c r="B302" s="248"/>
      <c r="C302" s="267"/>
      <c r="D302" s="268" t="s">
        <v>152</v>
      </c>
      <c r="E302" s="269" t="s">
        <v>3</v>
      </c>
      <c r="F302" s="270" t="s">
        <v>217</v>
      </c>
      <c r="G302" s="267"/>
      <c r="H302" s="269" t="s">
        <v>3</v>
      </c>
      <c r="I302" s="267"/>
      <c r="J302" s="267"/>
      <c r="K302" s="267"/>
      <c r="L302" s="248"/>
      <c r="M302" s="250"/>
      <c r="T302" s="251"/>
      <c r="AT302" s="249" t="s">
        <v>152</v>
      </c>
      <c r="AU302" s="249" t="s">
        <v>87</v>
      </c>
      <c r="AV302" s="9" t="s">
        <v>85</v>
      </c>
      <c r="AW302" s="9" t="s">
        <v>37</v>
      </c>
      <c r="AX302" s="9" t="s">
        <v>77</v>
      </c>
      <c r="AY302" s="249" t="s">
        <v>141</v>
      </c>
    </row>
    <row r="303" spans="2:65" s="10" customFormat="1" ht="11.25">
      <c r="B303" s="252"/>
      <c r="C303" s="271"/>
      <c r="D303" s="268" t="s">
        <v>152</v>
      </c>
      <c r="E303" s="272" t="s">
        <v>3</v>
      </c>
      <c r="F303" s="273" t="s">
        <v>376</v>
      </c>
      <c r="G303" s="271"/>
      <c r="H303" s="274">
        <v>26.88</v>
      </c>
      <c r="I303" s="271"/>
      <c r="J303" s="271"/>
      <c r="K303" s="271"/>
      <c r="L303" s="252"/>
      <c r="M303" s="254"/>
      <c r="T303" s="255"/>
      <c r="AT303" s="253" t="s">
        <v>152</v>
      </c>
      <c r="AU303" s="253" t="s">
        <v>87</v>
      </c>
      <c r="AV303" s="10" t="s">
        <v>87</v>
      </c>
      <c r="AW303" s="10" t="s">
        <v>37</v>
      </c>
      <c r="AX303" s="10" t="s">
        <v>77</v>
      </c>
      <c r="AY303" s="253" t="s">
        <v>141</v>
      </c>
    </row>
    <row r="304" spans="2:65" s="9" customFormat="1" ht="11.25">
      <c r="B304" s="248"/>
      <c r="C304" s="267"/>
      <c r="D304" s="268" t="s">
        <v>152</v>
      </c>
      <c r="E304" s="269" t="s">
        <v>3</v>
      </c>
      <c r="F304" s="270" t="s">
        <v>219</v>
      </c>
      <c r="G304" s="267"/>
      <c r="H304" s="269" t="s">
        <v>3</v>
      </c>
      <c r="I304" s="267"/>
      <c r="J304" s="267"/>
      <c r="K304" s="267"/>
      <c r="L304" s="248"/>
      <c r="M304" s="250"/>
      <c r="T304" s="251"/>
      <c r="AT304" s="249" t="s">
        <v>152</v>
      </c>
      <c r="AU304" s="249" t="s">
        <v>87</v>
      </c>
      <c r="AV304" s="9" t="s">
        <v>85</v>
      </c>
      <c r="AW304" s="9" t="s">
        <v>37</v>
      </c>
      <c r="AX304" s="9" t="s">
        <v>77</v>
      </c>
      <c r="AY304" s="249" t="s">
        <v>141</v>
      </c>
    </row>
    <row r="305" spans="2:65" s="10" customFormat="1" ht="11.25">
      <c r="B305" s="252"/>
      <c r="C305" s="271"/>
      <c r="D305" s="268" t="s">
        <v>152</v>
      </c>
      <c r="E305" s="272" t="s">
        <v>3</v>
      </c>
      <c r="F305" s="273" t="s">
        <v>377</v>
      </c>
      <c r="G305" s="271"/>
      <c r="H305" s="274">
        <v>36.96</v>
      </c>
      <c r="I305" s="271"/>
      <c r="J305" s="271"/>
      <c r="K305" s="271"/>
      <c r="L305" s="252"/>
      <c r="M305" s="254"/>
      <c r="T305" s="255"/>
      <c r="AT305" s="253" t="s">
        <v>152</v>
      </c>
      <c r="AU305" s="253" t="s">
        <v>87</v>
      </c>
      <c r="AV305" s="10" t="s">
        <v>87</v>
      </c>
      <c r="AW305" s="10" t="s">
        <v>37</v>
      </c>
      <c r="AX305" s="10" t="s">
        <v>77</v>
      </c>
      <c r="AY305" s="253" t="s">
        <v>141</v>
      </c>
    </row>
    <row r="306" spans="2:65" s="10" customFormat="1" ht="11.25">
      <c r="B306" s="252"/>
      <c r="C306" s="271"/>
      <c r="D306" s="268" t="s">
        <v>152</v>
      </c>
      <c r="E306" s="272" t="s">
        <v>3</v>
      </c>
      <c r="F306" s="273" t="s">
        <v>378</v>
      </c>
      <c r="G306" s="271"/>
      <c r="H306" s="274">
        <v>40.32</v>
      </c>
      <c r="I306" s="271"/>
      <c r="J306" s="271"/>
      <c r="K306" s="271"/>
      <c r="L306" s="252"/>
      <c r="M306" s="254"/>
      <c r="T306" s="255"/>
      <c r="AT306" s="253" t="s">
        <v>152</v>
      </c>
      <c r="AU306" s="253" t="s">
        <v>87</v>
      </c>
      <c r="AV306" s="10" t="s">
        <v>87</v>
      </c>
      <c r="AW306" s="10" t="s">
        <v>37</v>
      </c>
      <c r="AX306" s="10" t="s">
        <v>77</v>
      </c>
      <c r="AY306" s="253" t="s">
        <v>141</v>
      </c>
    </row>
    <row r="307" spans="2:65" s="9" customFormat="1" ht="11.25">
      <c r="B307" s="248"/>
      <c r="C307" s="267"/>
      <c r="D307" s="268" t="s">
        <v>152</v>
      </c>
      <c r="E307" s="269" t="s">
        <v>3</v>
      </c>
      <c r="F307" s="270" t="s">
        <v>379</v>
      </c>
      <c r="G307" s="267"/>
      <c r="H307" s="269" t="s">
        <v>3</v>
      </c>
      <c r="I307" s="267"/>
      <c r="J307" s="267"/>
      <c r="K307" s="267"/>
      <c r="L307" s="248"/>
      <c r="M307" s="250"/>
      <c r="T307" s="251"/>
      <c r="AT307" s="249" t="s">
        <v>152</v>
      </c>
      <c r="AU307" s="249" t="s">
        <v>87</v>
      </c>
      <c r="AV307" s="9" t="s">
        <v>85</v>
      </c>
      <c r="AW307" s="9" t="s">
        <v>37</v>
      </c>
      <c r="AX307" s="9" t="s">
        <v>77</v>
      </c>
      <c r="AY307" s="249" t="s">
        <v>141</v>
      </c>
    </row>
    <row r="308" spans="2:65" s="10" customFormat="1" ht="11.25">
      <c r="B308" s="252"/>
      <c r="C308" s="271"/>
      <c r="D308" s="268" t="s">
        <v>152</v>
      </c>
      <c r="E308" s="272" t="s">
        <v>3</v>
      </c>
      <c r="F308" s="273" t="s">
        <v>380</v>
      </c>
      <c r="G308" s="271"/>
      <c r="H308" s="274">
        <v>29.06</v>
      </c>
      <c r="I308" s="271"/>
      <c r="J308" s="271"/>
      <c r="K308" s="271"/>
      <c r="L308" s="252"/>
      <c r="M308" s="254"/>
      <c r="T308" s="255"/>
      <c r="AT308" s="253" t="s">
        <v>152</v>
      </c>
      <c r="AU308" s="253" t="s">
        <v>87</v>
      </c>
      <c r="AV308" s="10" t="s">
        <v>87</v>
      </c>
      <c r="AW308" s="10" t="s">
        <v>37</v>
      </c>
      <c r="AX308" s="10" t="s">
        <v>77</v>
      </c>
      <c r="AY308" s="253" t="s">
        <v>141</v>
      </c>
    </row>
    <row r="309" spans="2:65" s="11" customFormat="1" ht="11.25">
      <c r="B309" s="318"/>
      <c r="C309" s="332"/>
      <c r="D309" s="268" t="s">
        <v>152</v>
      </c>
      <c r="E309" s="333" t="s">
        <v>3</v>
      </c>
      <c r="F309" s="334" t="s">
        <v>173</v>
      </c>
      <c r="G309" s="332"/>
      <c r="H309" s="335">
        <v>133.22</v>
      </c>
      <c r="I309" s="332"/>
      <c r="J309" s="332"/>
      <c r="K309" s="332"/>
      <c r="L309" s="318"/>
      <c r="M309" s="320"/>
      <c r="T309" s="321"/>
      <c r="AT309" s="319" t="s">
        <v>152</v>
      </c>
      <c r="AU309" s="319" t="s">
        <v>87</v>
      </c>
      <c r="AV309" s="11" t="s">
        <v>148</v>
      </c>
      <c r="AW309" s="11" t="s">
        <v>37</v>
      </c>
      <c r="AX309" s="11" t="s">
        <v>85</v>
      </c>
      <c r="AY309" s="319" t="s">
        <v>141</v>
      </c>
    </row>
    <row r="310" spans="2:65" s="8" customFormat="1" ht="16.5" customHeight="1">
      <c r="B310" s="5"/>
      <c r="C310" s="338" t="s">
        <v>381</v>
      </c>
      <c r="D310" s="338" t="s">
        <v>188</v>
      </c>
      <c r="E310" s="339" t="s">
        <v>382</v>
      </c>
      <c r="F310" s="337" t="s">
        <v>383</v>
      </c>
      <c r="G310" s="340" t="s">
        <v>226</v>
      </c>
      <c r="H310" s="341">
        <v>139.881</v>
      </c>
      <c r="I310" s="12"/>
      <c r="J310" s="336">
        <f>ROUND(I310*H310,2)</f>
        <v>0</v>
      </c>
      <c r="K310" s="337" t="s">
        <v>147</v>
      </c>
      <c r="L310" s="322"/>
      <c r="M310" s="13" t="s">
        <v>3</v>
      </c>
      <c r="N310" s="323" t="s">
        <v>48</v>
      </c>
      <c r="P310" s="244">
        <f>O310*H310</f>
        <v>0</v>
      </c>
      <c r="Q310" s="244">
        <v>1E-4</v>
      </c>
      <c r="R310" s="244">
        <f>Q310*H310</f>
        <v>1.39881E-2</v>
      </c>
      <c r="S310" s="244">
        <v>0</v>
      </c>
      <c r="T310" s="245">
        <f>S310*H310</f>
        <v>0</v>
      </c>
      <c r="AR310" s="246" t="s">
        <v>191</v>
      </c>
      <c r="AT310" s="246" t="s">
        <v>188</v>
      </c>
      <c r="AU310" s="246" t="s">
        <v>87</v>
      </c>
      <c r="AY310" s="116" t="s">
        <v>141</v>
      </c>
      <c r="BE310" s="247">
        <f>IF(N310="základní",J310,0)</f>
        <v>0</v>
      </c>
      <c r="BF310" s="247">
        <f>IF(N310="snížená",J310,0)</f>
        <v>0</v>
      </c>
      <c r="BG310" s="247">
        <f>IF(N310="zákl. přenesená",J310,0)</f>
        <v>0</v>
      </c>
      <c r="BH310" s="247">
        <f>IF(N310="sníž. přenesená",J310,0)</f>
        <v>0</v>
      </c>
      <c r="BI310" s="247">
        <f>IF(N310="nulová",J310,0)</f>
        <v>0</v>
      </c>
      <c r="BJ310" s="116" t="s">
        <v>85</v>
      </c>
      <c r="BK310" s="247">
        <f>ROUND(I310*H310,2)</f>
        <v>0</v>
      </c>
      <c r="BL310" s="116" t="s">
        <v>148</v>
      </c>
      <c r="BM310" s="246" t="s">
        <v>384</v>
      </c>
    </row>
    <row r="311" spans="2:65" s="10" customFormat="1" ht="11.25">
      <c r="B311" s="252"/>
      <c r="C311" s="271"/>
      <c r="D311" s="268" t="s">
        <v>152</v>
      </c>
      <c r="E311" s="271"/>
      <c r="F311" s="273" t="s">
        <v>385</v>
      </c>
      <c r="G311" s="271"/>
      <c r="H311" s="274">
        <v>139.881</v>
      </c>
      <c r="I311" s="271"/>
      <c r="J311" s="271"/>
      <c r="K311" s="271"/>
      <c r="L311" s="252"/>
      <c r="M311" s="254"/>
      <c r="T311" s="255"/>
      <c r="AT311" s="253" t="s">
        <v>152</v>
      </c>
      <c r="AU311" s="253" t="s">
        <v>87</v>
      </c>
      <c r="AV311" s="10" t="s">
        <v>87</v>
      </c>
      <c r="AW311" s="10" t="s">
        <v>4</v>
      </c>
      <c r="AX311" s="10" t="s">
        <v>85</v>
      </c>
      <c r="AY311" s="253" t="s">
        <v>141</v>
      </c>
    </row>
    <row r="312" spans="2:65" s="8" customFormat="1" ht="21.75" customHeight="1">
      <c r="B312" s="5"/>
      <c r="C312" s="260" t="s">
        <v>386</v>
      </c>
      <c r="D312" s="260" t="s">
        <v>143</v>
      </c>
      <c r="E312" s="261" t="s">
        <v>387</v>
      </c>
      <c r="F312" s="262" t="s">
        <v>388</v>
      </c>
      <c r="G312" s="263" t="s">
        <v>146</v>
      </c>
      <c r="H312" s="264">
        <v>82.8</v>
      </c>
      <c r="I312" s="6"/>
      <c r="J312" s="266">
        <f>ROUND(I312*H312,2)</f>
        <v>0</v>
      </c>
      <c r="K312" s="262" t="s">
        <v>147</v>
      </c>
      <c r="L312" s="5"/>
      <c r="M312" s="7" t="s">
        <v>3</v>
      </c>
      <c r="N312" s="243" t="s">
        <v>48</v>
      </c>
      <c r="P312" s="244">
        <f>O312*H312</f>
        <v>0</v>
      </c>
      <c r="Q312" s="244">
        <v>0.1231</v>
      </c>
      <c r="R312" s="244">
        <f>Q312*H312</f>
        <v>10.192679999999999</v>
      </c>
      <c r="S312" s="244">
        <v>0</v>
      </c>
      <c r="T312" s="245">
        <f>S312*H312</f>
        <v>0</v>
      </c>
      <c r="AR312" s="246" t="s">
        <v>148</v>
      </c>
      <c r="AT312" s="246" t="s">
        <v>143</v>
      </c>
      <c r="AU312" s="246" t="s">
        <v>87</v>
      </c>
      <c r="AY312" s="116" t="s">
        <v>141</v>
      </c>
      <c r="BE312" s="247">
        <f>IF(N312="základní",J312,0)</f>
        <v>0</v>
      </c>
      <c r="BF312" s="247">
        <f>IF(N312="snížená",J312,0)</f>
        <v>0</v>
      </c>
      <c r="BG312" s="247">
        <f>IF(N312="zákl. přenesená",J312,0)</f>
        <v>0</v>
      </c>
      <c r="BH312" s="247">
        <f>IF(N312="sníž. přenesená",J312,0)</f>
        <v>0</v>
      </c>
      <c r="BI312" s="247">
        <f>IF(N312="nulová",J312,0)</f>
        <v>0</v>
      </c>
      <c r="BJ312" s="116" t="s">
        <v>85</v>
      </c>
      <c r="BK312" s="247">
        <f>ROUND(I312*H312,2)</f>
        <v>0</v>
      </c>
      <c r="BL312" s="116" t="s">
        <v>148</v>
      </c>
      <c r="BM312" s="246" t="s">
        <v>389</v>
      </c>
    </row>
    <row r="313" spans="2:65" s="8" customFormat="1" ht="11.25">
      <c r="B313" s="5"/>
      <c r="C313" s="172"/>
      <c r="D313" s="275" t="s">
        <v>150</v>
      </c>
      <c r="E313" s="172"/>
      <c r="F313" s="276" t="s">
        <v>390</v>
      </c>
      <c r="G313" s="172"/>
      <c r="H313" s="172"/>
      <c r="I313" s="172"/>
      <c r="J313" s="172"/>
      <c r="K313" s="172"/>
      <c r="L313" s="5"/>
      <c r="M313" s="256"/>
      <c r="T313" s="142"/>
      <c r="AT313" s="116" t="s">
        <v>150</v>
      </c>
      <c r="AU313" s="116" t="s">
        <v>87</v>
      </c>
    </row>
    <row r="314" spans="2:65" s="9" customFormat="1" ht="11.25">
      <c r="B314" s="248"/>
      <c r="C314" s="267"/>
      <c r="D314" s="268" t="s">
        <v>152</v>
      </c>
      <c r="E314" s="269" t="s">
        <v>3</v>
      </c>
      <c r="F314" s="270" t="s">
        <v>153</v>
      </c>
      <c r="G314" s="267"/>
      <c r="H314" s="269" t="s">
        <v>3</v>
      </c>
      <c r="I314" s="267"/>
      <c r="J314" s="267"/>
      <c r="K314" s="267"/>
      <c r="L314" s="248"/>
      <c r="M314" s="250"/>
      <c r="T314" s="251"/>
      <c r="AT314" s="249" t="s">
        <v>152</v>
      </c>
      <c r="AU314" s="249" t="s">
        <v>87</v>
      </c>
      <c r="AV314" s="9" t="s">
        <v>85</v>
      </c>
      <c r="AW314" s="9" t="s">
        <v>37</v>
      </c>
      <c r="AX314" s="9" t="s">
        <v>77</v>
      </c>
      <c r="AY314" s="249" t="s">
        <v>141</v>
      </c>
    </row>
    <row r="315" spans="2:65" s="10" customFormat="1" ht="11.25">
      <c r="B315" s="252"/>
      <c r="C315" s="271"/>
      <c r="D315" s="268" t="s">
        <v>152</v>
      </c>
      <c r="E315" s="272" t="s">
        <v>3</v>
      </c>
      <c r="F315" s="273" t="s">
        <v>391</v>
      </c>
      <c r="G315" s="271"/>
      <c r="H315" s="274">
        <v>82.8</v>
      </c>
      <c r="I315" s="271"/>
      <c r="J315" s="271"/>
      <c r="K315" s="271"/>
      <c r="L315" s="252"/>
      <c r="M315" s="254"/>
      <c r="T315" s="255"/>
      <c r="AT315" s="253" t="s">
        <v>152</v>
      </c>
      <c r="AU315" s="253" t="s">
        <v>87</v>
      </c>
      <c r="AV315" s="10" t="s">
        <v>87</v>
      </c>
      <c r="AW315" s="10" t="s">
        <v>37</v>
      </c>
      <c r="AX315" s="10" t="s">
        <v>85</v>
      </c>
      <c r="AY315" s="253" t="s">
        <v>141</v>
      </c>
    </row>
    <row r="316" spans="2:65" s="4" customFormat="1" ht="22.9" customHeight="1">
      <c r="B316" s="236"/>
      <c r="C316" s="277"/>
      <c r="D316" s="278" t="s">
        <v>76</v>
      </c>
      <c r="E316" s="279" t="s">
        <v>198</v>
      </c>
      <c r="F316" s="279" t="s">
        <v>392</v>
      </c>
      <c r="G316" s="277"/>
      <c r="H316" s="277"/>
      <c r="I316" s="277"/>
      <c r="J316" s="280">
        <f>BK316</f>
        <v>0</v>
      </c>
      <c r="K316" s="277"/>
      <c r="L316" s="236"/>
      <c r="M316" s="238"/>
      <c r="P316" s="239">
        <f>SUM(P317:P675)</f>
        <v>0</v>
      </c>
      <c r="R316" s="239">
        <f>SUM(R317:R675)</f>
        <v>0.95908930000000026</v>
      </c>
      <c r="T316" s="240">
        <f>SUM(T317:T675)</f>
        <v>2496.5599130000001</v>
      </c>
      <c r="AR316" s="237" t="s">
        <v>85</v>
      </c>
      <c r="AT316" s="241" t="s">
        <v>76</v>
      </c>
      <c r="AU316" s="241" t="s">
        <v>85</v>
      </c>
      <c r="AY316" s="237" t="s">
        <v>141</v>
      </c>
      <c r="BK316" s="242">
        <f>SUM(BK317:BK675)</f>
        <v>0</v>
      </c>
    </row>
    <row r="317" spans="2:65" s="8" customFormat="1" ht="24.2" customHeight="1">
      <c r="B317" s="5"/>
      <c r="C317" s="260" t="s">
        <v>393</v>
      </c>
      <c r="D317" s="260" t="s">
        <v>143</v>
      </c>
      <c r="E317" s="261" t="s">
        <v>394</v>
      </c>
      <c r="F317" s="262" t="s">
        <v>395</v>
      </c>
      <c r="G317" s="263" t="s">
        <v>146</v>
      </c>
      <c r="H317" s="264">
        <v>320</v>
      </c>
      <c r="I317" s="6"/>
      <c r="J317" s="266">
        <f>ROUND(I317*H317,2)</f>
        <v>0</v>
      </c>
      <c r="K317" s="262" t="s">
        <v>147</v>
      </c>
      <c r="L317" s="5"/>
      <c r="M317" s="7" t="s">
        <v>3</v>
      </c>
      <c r="N317" s="243" t="s">
        <v>48</v>
      </c>
      <c r="P317" s="244">
        <f>O317*H317</f>
        <v>0</v>
      </c>
      <c r="Q317" s="244">
        <v>0</v>
      </c>
      <c r="R317" s="244">
        <f>Q317*H317</f>
        <v>0</v>
      </c>
      <c r="S317" s="244">
        <v>0</v>
      </c>
      <c r="T317" s="245">
        <f>S317*H317</f>
        <v>0</v>
      </c>
      <c r="AR317" s="246" t="s">
        <v>148</v>
      </c>
      <c r="AT317" s="246" t="s">
        <v>143</v>
      </c>
      <c r="AU317" s="246" t="s">
        <v>87</v>
      </c>
      <c r="AY317" s="116" t="s">
        <v>141</v>
      </c>
      <c r="BE317" s="247">
        <f>IF(N317="základní",J317,0)</f>
        <v>0</v>
      </c>
      <c r="BF317" s="247">
        <f>IF(N317="snížená",J317,0)</f>
        <v>0</v>
      </c>
      <c r="BG317" s="247">
        <f>IF(N317="zákl. přenesená",J317,0)</f>
        <v>0</v>
      </c>
      <c r="BH317" s="247">
        <f>IF(N317="sníž. přenesená",J317,0)</f>
        <v>0</v>
      </c>
      <c r="BI317" s="247">
        <f>IF(N317="nulová",J317,0)</f>
        <v>0</v>
      </c>
      <c r="BJ317" s="116" t="s">
        <v>85</v>
      </c>
      <c r="BK317" s="247">
        <f>ROUND(I317*H317,2)</f>
        <v>0</v>
      </c>
      <c r="BL317" s="116" t="s">
        <v>148</v>
      </c>
      <c r="BM317" s="246" t="s">
        <v>396</v>
      </c>
    </row>
    <row r="318" spans="2:65" s="8" customFormat="1" ht="11.25">
      <c r="B318" s="5"/>
      <c r="C318" s="172"/>
      <c r="D318" s="275" t="s">
        <v>150</v>
      </c>
      <c r="E318" s="172"/>
      <c r="F318" s="276" t="s">
        <v>397</v>
      </c>
      <c r="G318" s="172"/>
      <c r="H318" s="172"/>
      <c r="I318" s="172"/>
      <c r="J318" s="172"/>
      <c r="K318" s="172"/>
      <c r="L318" s="5"/>
      <c r="M318" s="256"/>
      <c r="T318" s="142"/>
      <c r="AT318" s="116" t="s">
        <v>150</v>
      </c>
      <c r="AU318" s="116" t="s">
        <v>87</v>
      </c>
    </row>
    <row r="319" spans="2:65" s="9" customFormat="1" ht="11.25">
      <c r="B319" s="248"/>
      <c r="C319" s="267"/>
      <c r="D319" s="268" t="s">
        <v>152</v>
      </c>
      <c r="E319" s="269" t="s">
        <v>3</v>
      </c>
      <c r="F319" s="270" t="s">
        <v>153</v>
      </c>
      <c r="G319" s="267"/>
      <c r="H319" s="269" t="s">
        <v>3</v>
      </c>
      <c r="I319" s="267"/>
      <c r="J319" s="267"/>
      <c r="K319" s="267"/>
      <c r="L319" s="248"/>
      <c r="M319" s="250"/>
      <c r="T319" s="251"/>
      <c r="AT319" s="249" t="s">
        <v>152</v>
      </c>
      <c r="AU319" s="249" t="s">
        <v>87</v>
      </c>
      <c r="AV319" s="9" t="s">
        <v>85</v>
      </c>
      <c r="AW319" s="9" t="s">
        <v>37</v>
      </c>
      <c r="AX319" s="9" t="s">
        <v>77</v>
      </c>
      <c r="AY319" s="249" t="s">
        <v>141</v>
      </c>
    </row>
    <row r="320" spans="2:65" s="9" customFormat="1" ht="11.25">
      <c r="B320" s="248"/>
      <c r="C320" s="267"/>
      <c r="D320" s="268" t="s">
        <v>152</v>
      </c>
      <c r="E320" s="269" t="s">
        <v>3</v>
      </c>
      <c r="F320" s="270" t="s">
        <v>398</v>
      </c>
      <c r="G320" s="267"/>
      <c r="H320" s="269" t="s">
        <v>3</v>
      </c>
      <c r="I320" s="267"/>
      <c r="J320" s="267"/>
      <c r="K320" s="267"/>
      <c r="L320" s="248"/>
      <c r="M320" s="250"/>
      <c r="T320" s="251"/>
      <c r="AT320" s="249" t="s">
        <v>152</v>
      </c>
      <c r="AU320" s="249" t="s">
        <v>87</v>
      </c>
      <c r="AV320" s="9" t="s">
        <v>85</v>
      </c>
      <c r="AW320" s="9" t="s">
        <v>37</v>
      </c>
      <c r="AX320" s="9" t="s">
        <v>77</v>
      </c>
      <c r="AY320" s="249" t="s">
        <v>141</v>
      </c>
    </row>
    <row r="321" spans="2:65" s="10" customFormat="1" ht="11.25">
      <c r="B321" s="252"/>
      <c r="C321" s="271"/>
      <c r="D321" s="268" t="s">
        <v>152</v>
      </c>
      <c r="E321" s="272" t="s">
        <v>3</v>
      </c>
      <c r="F321" s="273" t="s">
        <v>399</v>
      </c>
      <c r="G321" s="271"/>
      <c r="H321" s="274">
        <v>320</v>
      </c>
      <c r="I321" s="271"/>
      <c r="J321" s="271"/>
      <c r="K321" s="271"/>
      <c r="L321" s="252"/>
      <c r="M321" s="254"/>
      <c r="T321" s="255"/>
      <c r="AT321" s="253" t="s">
        <v>152</v>
      </c>
      <c r="AU321" s="253" t="s">
        <v>87</v>
      </c>
      <c r="AV321" s="10" t="s">
        <v>87</v>
      </c>
      <c r="AW321" s="10" t="s">
        <v>37</v>
      </c>
      <c r="AX321" s="10" t="s">
        <v>85</v>
      </c>
      <c r="AY321" s="253" t="s">
        <v>141</v>
      </c>
    </row>
    <row r="322" spans="2:65" s="8" customFormat="1" ht="24.2" customHeight="1">
      <c r="B322" s="5"/>
      <c r="C322" s="260" t="s">
        <v>400</v>
      </c>
      <c r="D322" s="260" t="s">
        <v>143</v>
      </c>
      <c r="E322" s="261" t="s">
        <v>401</v>
      </c>
      <c r="F322" s="262" t="s">
        <v>402</v>
      </c>
      <c r="G322" s="263" t="s">
        <v>146</v>
      </c>
      <c r="H322" s="264">
        <v>9600</v>
      </c>
      <c r="I322" s="6"/>
      <c r="J322" s="266">
        <f>ROUND(I322*H322,2)</f>
        <v>0</v>
      </c>
      <c r="K322" s="262" t="s">
        <v>147</v>
      </c>
      <c r="L322" s="5"/>
      <c r="M322" s="7" t="s">
        <v>3</v>
      </c>
      <c r="N322" s="243" t="s">
        <v>48</v>
      </c>
      <c r="P322" s="244">
        <f>O322*H322</f>
        <v>0</v>
      </c>
      <c r="Q322" s="244">
        <v>0</v>
      </c>
      <c r="R322" s="244">
        <f>Q322*H322</f>
        <v>0</v>
      </c>
      <c r="S322" s="244">
        <v>0</v>
      </c>
      <c r="T322" s="245">
        <f>S322*H322</f>
        <v>0</v>
      </c>
      <c r="AR322" s="246" t="s">
        <v>148</v>
      </c>
      <c r="AT322" s="246" t="s">
        <v>143</v>
      </c>
      <c r="AU322" s="246" t="s">
        <v>87</v>
      </c>
      <c r="AY322" s="116" t="s">
        <v>141</v>
      </c>
      <c r="BE322" s="247">
        <f>IF(N322="základní",J322,0)</f>
        <v>0</v>
      </c>
      <c r="BF322" s="247">
        <f>IF(N322="snížená",J322,0)</f>
        <v>0</v>
      </c>
      <c r="BG322" s="247">
        <f>IF(N322="zákl. přenesená",J322,0)</f>
        <v>0</v>
      </c>
      <c r="BH322" s="247">
        <f>IF(N322="sníž. přenesená",J322,0)</f>
        <v>0</v>
      </c>
      <c r="BI322" s="247">
        <f>IF(N322="nulová",J322,0)</f>
        <v>0</v>
      </c>
      <c r="BJ322" s="116" t="s">
        <v>85</v>
      </c>
      <c r="BK322" s="247">
        <f>ROUND(I322*H322,2)</f>
        <v>0</v>
      </c>
      <c r="BL322" s="116" t="s">
        <v>148</v>
      </c>
      <c r="BM322" s="246" t="s">
        <v>403</v>
      </c>
    </row>
    <row r="323" spans="2:65" s="8" customFormat="1" ht="11.25">
      <c r="B323" s="5"/>
      <c r="C323" s="172"/>
      <c r="D323" s="275" t="s">
        <v>150</v>
      </c>
      <c r="E323" s="172"/>
      <c r="F323" s="276" t="s">
        <v>404</v>
      </c>
      <c r="G323" s="172"/>
      <c r="H323" s="172"/>
      <c r="I323" s="172"/>
      <c r="J323" s="172"/>
      <c r="K323" s="172"/>
      <c r="L323" s="5"/>
      <c r="M323" s="256"/>
      <c r="T323" s="142"/>
      <c r="AT323" s="116" t="s">
        <v>150</v>
      </c>
      <c r="AU323" s="116" t="s">
        <v>87</v>
      </c>
    </row>
    <row r="324" spans="2:65" s="10" customFormat="1" ht="11.25">
      <c r="B324" s="252"/>
      <c r="C324" s="271"/>
      <c r="D324" s="268" t="s">
        <v>152</v>
      </c>
      <c r="E324" s="271"/>
      <c r="F324" s="273" t="s">
        <v>405</v>
      </c>
      <c r="G324" s="271"/>
      <c r="H324" s="274">
        <v>9600</v>
      </c>
      <c r="I324" s="271"/>
      <c r="J324" s="271"/>
      <c r="K324" s="271"/>
      <c r="L324" s="252"/>
      <c r="M324" s="254"/>
      <c r="T324" s="255"/>
      <c r="AT324" s="253" t="s">
        <v>152</v>
      </c>
      <c r="AU324" s="253" t="s">
        <v>87</v>
      </c>
      <c r="AV324" s="10" t="s">
        <v>87</v>
      </c>
      <c r="AW324" s="10" t="s">
        <v>4</v>
      </c>
      <c r="AX324" s="10" t="s">
        <v>85</v>
      </c>
      <c r="AY324" s="253" t="s">
        <v>141</v>
      </c>
    </row>
    <row r="325" spans="2:65" s="8" customFormat="1" ht="33" customHeight="1">
      <c r="B325" s="5"/>
      <c r="C325" s="260" t="s">
        <v>406</v>
      </c>
      <c r="D325" s="260" t="s">
        <v>143</v>
      </c>
      <c r="E325" s="261" t="s">
        <v>407</v>
      </c>
      <c r="F325" s="262" t="s">
        <v>408</v>
      </c>
      <c r="G325" s="263" t="s">
        <v>201</v>
      </c>
      <c r="H325" s="264">
        <v>1</v>
      </c>
      <c r="I325" s="6"/>
      <c r="J325" s="266">
        <f>ROUND(I325*H325,2)</f>
        <v>0</v>
      </c>
      <c r="K325" s="262" t="s">
        <v>147</v>
      </c>
      <c r="L325" s="5"/>
      <c r="M325" s="7" t="s">
        <v>3</v>
      </c>
      <c r="N325" s="243" t="s">
        <v>48</v>
      </c>
      <c r="P325" s="244">
        <f>O325*H325</f>
        <v>0</v>
      </c>
      <c r="Q325" s="244">
        <v>0</v>
      </c>
      <c r="R325" s="244">
        <f>Q325*H325</f>
        <v>0</v>
      </c>
      <c r="S325" s="244">
        <v>0</v>
      </c>
      <c r="T325" s="245">
        <f>S325*H325</f>
        <v>0</v>
      </c>
      <c r="AR325" s="246" t="s">
        <v>148</v>
      </c>
      <c r="AT325" s="246" t="s">
        <v>143</v>
      </c>
      <c r="AU325" s="246" t="s">
        <v>87</v>
      </c>
      <c r="AY325" s="116" t="s">
        <v>141</v>
      </c>
      <c r="BE325" s="247">
        <f>IF(N325="základní",J325,0)</f>
        <v>0</v>
      </c>
      <c r="BF325" s="247">
        <f>IF(N325="snížená",J325,0)</f>
        <v>0</v>
      </c>
      <c r="BG325" s="247">
        <f>IF(N325="zákl. přenesená",J325,0)</f>
        <v>0</v>
      </c>
      <c r="BH325" s="247">
        <f>IF(N325="sníž. přenesená",J325,0)</f>
        <v>0</v>
      </c>
      <c r="BI325" s="247">
        <f>IF(N325="nulová",J325,0)</f>
        <v>0</v>
      </c>
      <c r="BJ325" s="116" t="s">
        <v>85</v>
      </c>
      <c r="BK325" s="247">
        <f>ROUND(I325*H325,2)</f>
        <v>0</v>
      </c>
      <c r="BL325" s="116" t="s">
        <v>148</v>
      </c>
      <c r="BM325" s="246" t="s">
        <v>409</v>
      </c>
    </row>
    <row r="326" spans="2:65" s="8" customFormat="1" ht="11.25">
      <c r="B326" s="5"/>
      <c r="C326" s="172"/>
      <c r="D326" s="275" t="s">
        <v>150</v>
      </c>
      <c r="E326" s="172"/>
      <c r="F326" s="276" t="s">
        <v>410</v>
      </c>
      <c r="G326" s="172"/>
      <c r="H326" s="172"/>
      <c r="I326" s="172"/>
      <c r="J326" s="172"/>
      <c r="K326" s="172"/>
      <c r="L326" s="5"/>
      <c r="M326" s="256"/>
      <c r="T326" s="142"/>
      <c r="AT326" s="116" t="s">
        <v>150</v>
      </c>
      <c r="AU326" s="116" t="s">
        <v>87</v>
      </c>
    </row>
    <row r="327" spans="2:65" s="8" customFormat="1" ht="24.2" customHeight="1">
      <c r="B327" s="5"/>
      <c r="C327" s="260" t="s">
        <v>411</v>
      </c>
      <c r="D327" s="260" t="s">
        <v>143</v>
      </c>
      <c r="E327" s="261" t="s">
        <v>412</v>
      </c>
      <c r="F327" s="262" t="s">
        <v>413</v>
      </c>
      <c r="G327" s="263" t="s">
        <v>146</v>
      </c>
      <c r="H327" s="264">
        <v>320</v>
      </c>
      <c r="I327" s="6"/>
      <c r="J327" s="266">
        <f>ROUND(I327*H327,2)</f>
        <v>0</v>
      </c>
      <c r="K327" s="262" t="s">
        <v>147</v>
      </c>
      <c r="L327" s="5"/>
      <c r="M327" s="7" t="s">
        <v>3</v>
      </c>
      <c r="N327" s="243" t="s">
        <v>48</v>
      </c>
      <c r="P327" s="244">
        <f>O327*H327</f>
        <v>0</v>
      </c>
      <c r="Q327" s="244">
        <v>0</v>
      </c>
      <c r="R327" s="244">
        <f>Q327*H327</f>
        <v>0</v>
      </c>
      <c r="S327" s="244">
        <v>0</v>
      </c>
      <c r="T327" s="245">
        <f>S327*H327</f>
        <v>0</v>
      </c>
      <c r="AR327" s="246" t="s">
        <v>148</v>
      </c>
      <c r="AT327" s="246" t="s">
        <v>143</v>
      </c>
      <c r="AU327" s="246" t="s">
        <v>87</v>
      </c>
      <c r="AY327" s="116" t="s">
        <v>141</v>
      </c>
      <c r="BE327" s="247">
        <f>IF(N327="základní",J327,0)</f>
        <v>0</v>
      </c>
      <c r="BF327" s="247">
        <f>IF(N327="snížená",J327,0)</f>
        <v>0</v>
      </c>
      <c r="BG327" s="247">
        <f>IF(N327="zákl. přenesená",J327,0)</f>
        <v>0</v>
      </c>
      <c r="BH327" s="247">
        <f>IF(N327="sníž. přenesená",J327,0)</f>
        <v>0</v>
      </c>
      <c r="BI327" s="247">
        <f>IF(N327="nulová",J327,0)</f>
        <v>0</v>
      </c>
      <c r="BJ327" s="116" t="s">
        <v>85</v>
      </c>
      <c r="BK327" s="247">
        <f>ROUND(I327*H327,2)</f>
        <v>0</v>
      </c>
      <c r="BL327" s="116" t="s">
        <v>148</v>
      </c>
      <c r="BM327" s="246" t="s">
        <v>414</v>
      </c>
    </row>
    <row r="328" spans="2:65" s="8" customFormat="1" ht="11.25">
      <c r="B328" s="5"/>
      <c r="C328" s="172"/>
      <c r="D328" s="275" t="s">
        <v>150</v>
      </c>
      <c r="E328" s="172"/>
      <c r="F328" s="276" t="s">
        <v>415</v>
      </c>
      <c r="G328" s="172"/>
      <c r="H328" s="172"/>
      <c r="I328" s="172"/>
      <c r="J328" s="172"/>
      <c r="K328" s="172"/>
      <c r="L328" s="5"/>
      <c r="M328" s="256"/>
      <c r="T328" s="142"/>
      <c r="AT328" s="116" t="s">
        <v>150</v>
      </c>
      <c r="AU328" s="116" t="s">
        <v>87</v>
      </c>
    </row>
    <row r="329" spans="2:65" s="8" customFormat="1" ht="24.2" customHeight="1">
      <c r="B329" s="5"/>
      <c r="C329" s="260" t="s">
        <v>416</v>
      </c>
      <c r="D329" s="260" t="s">
        <v>143</v>
      </c>
      <c r="E329" s="261" t="s">
        <v>417</v>
      </c>
      <c r="F329" s="262" t="s">
        <v>418</v>
      </c>
      <c r="G329" s="263" t="s">
        <v>419</v>
      </c>
      <c r="H329" s="264">
        <v>755.33299999999997</v>
      </c>
      <c r="I329" s="6"/>
      <c r="J329" s="266">
        <f>ROUND(I329*H329,2)</f>
        <v>0</v>
      </c>
      <c r="K329" s="262" t="s">
        <v>147</v>
      </c>
      <c r="L329" s="5"/>
      <c r="M329" s="7" t="s">
        <v>3</v>
      </c>
      <c r="N329" s="243" t="s">
        <v>48</v>
      </c>
      <c r="P329" s="244">
        <f>O329*H329</f>
        <v>0</v>
      </c>
      <c r="Q329" s="244">
        <v>0</v>
      </c>
      <c r="R329" s="244">
        <f>Q329*H329</f>
        <v>0</v>
      </c>
      <c r="S329" s="244">
        <v>0</v>
      </c>
      <c r="T329" s="245">
        <f>S329*H329</f>
        <v>0</v>
      </c>
      <c r="AR329" s="246" t="s">
        <v>148</v>
      </c>
      <c r="AT329" s="246" t="s">
        <v>143</v>
      </c>
      <c r="AU329" s="246" t="s">
        <v>87</v>
      </c>
      <c r="AY329" s="116" t="s">
        <v>141</v>
      </c>
      <c r="BE329" s="247">
        <f>IF(N329="základní",J329,0)</f>
        <v>0</v>
      </c>
      <c r="BF329" s="247">
        <f>IF(N329="snížená",J329,0)</f>
        <v>0</v>
      </c>
      <c r="BG329" s="247">
        <f>IF(N329="zákl. přenesená",J329,0)</f>
        <v>0</v>
      </c>
      <c r="BH329" s="247">
        <f>IF(N329="sníž. přenesená",J329,0)</f>
        <v>0</v>
      </c>
      <c r="BI329" s="247">
        <f>IF(N329="nulová",J329,0)</f>
        <v>0</v>
      </c>
      <c r="BJ329" s="116" t="s">
        <v>85</v>
      </c>
      <c r="BK329" s="247">
        <f>ROUND(I329*H329,2)</f>
        <v>0</v>
      </c>
      <c r="BL329" s="116" t="s">
        <v>148</v>
      </c>
      <c r="BM329" s="246" t="s">
        <v>420</v>
      </c>
    </row>
    <row r="330" spans="2:65" s="8" customFormat="1" ht="11.25">
      <c r="B330" s="5"/>
      <c r="C330" s="172"/>
      <c r="D330" s="275" t="s">
        <v>150</v>
      </c>
      <c r="E330" s="172"/>
      <c r="F330" s="276" t="s">
        <v>421</v>
      </c>
      <c r="G330" s="172"/>
      <c r="H330" s="172"/>
      <c r="I330" s="172"/>
      <c r="J330" s="172"/>
      <c r="K330" s="172"/>
      <c r="L330" s="5"/>
      <c r="M330" s="256"/>
      <c r="T330" s="142"/>
      <c r="AT330" s="116" t="s">
        <v>150</v>
      </c>
      <c r="AU330" s="116" t="s">
        <v>87</v>
      </c>
    </row>
    <row r="331" spans="2:65" s="9" customFormat="1" ht="11.25">
      <c r="B331" s="248"/>
      <c r="C331" s="267"/>
      <c r="D331" s="268" t="s">
        <v>152</v>
      </c>
      <c r="E331" s="269" t="s">
        <v>3</v>
      </c>
      <c r="F331" s="270" t="s">
        <v>153</v>
      </c>
      <c r="G331" s="267"/>
      <c r="H331" s="269" t="s">
        <v>3</v>
      </c>
      <c r="I331" s="267"/>
      <c r="J331" s="267"/>
      <c r="K331" s="267"/>
      <c r="L331" s="248"/>
      <c r="M331" s="250"/>
      <c r="T331" s="251"/>
      <c r="AT331" s="249" t="s">
        <v>152</v>
      </c>
      <c r="AU331" s="249" t="s">
        <v>87</v>
      </c>
      <c r="AV331" s="9" t="s">
        <v>85</v>
      </c>
      <c r="AW331" s="9" t="s">
        <v>37</v>
      </c>
      <c r="AX331" s="9" t="s">
        <v>77</v>
      </c>
      <c r="AY331" s="249" t="s">
        <v>141</v>
      </c>
    </row>
    <row r="332" spans="2:65" s="9" customFormat="1" ht="11.25">
      <c r="B332" s="248"/>
      <c r="C332" s="267"/>
      <c r="D332" s="268" t="s">
        <v>152</v>
      </c>
      <c r="E332" s="269" t="s">
        <v>3</v>
      </c>
      <c r="F332" s="270" t="s">
        <v>422</v>
      </c>
      <c r="G332" s="267"/>
      <c r="H332" s="269" t="s">
        <v>3</v>
      </c>
      <c r="I332" s="267"/>
      <c r="J332" s="267"/>
      <c r="K332" s="267"/>
      <c r="L332" s="248"/>
      <c r="M332" s="250"/>
      <c r="T332" s="251"/>
      <c r="AT332" s="249" t="s">
        <v>152</v>
      </c>
      <c r="AU332" s="249" t="s">
        <v>87</v>
      </c>
      <c r="AV332" s="9" t="s">
        <v>85</v>
      </c>
      <c r="AW332" s="9" t="s">
        <v>37</v>
      </c>
      <c r="AX332" s="9" t="s">
        <v>77</v>
      </c>
      <c r="AY332" s="249" t="s">
        <v>141</v>
      </c>
    </row>
    <row r="333" spans="2:65" s="10" customFormat="1" ht="11.25">
      <c r="B333" s="252"/>
      <c r="C333" s="271"/>
      <c r="D333" s="268" t="s">
        <v>152</v>
      </c>
      <c r="E333" s="272" t="s">
        <v>3</v>
      </c>
      <c r="F333" s="273" t="s">
        <v>423</v>
      </c>
      <c r="G333" s="271"/>
      <c r="H333" s="274">
        <v>755.33299999999997</v>
      </c>
      <c r="I333" s="271"/>
      <c r="J333" s="271"/>
      <c r="K333" s="271"/>
      <c r="L333" s="252"/>
      <c r="M333" s="254"/>
      <c r="T333" s="255"/>
      <c r="AT333" s="253" t="s">
        <v>152</v>
      </c>
      <c r="AU333" s="253" t="s">
        <v>87</v>
      </c>
      <c r="AV333" s="10" t="s">
        <v>87</v>
      </c>
      <c r="AW333" s="10" t="s">
        <v>37</v>
      </c>
      <c r="AX333" s="10" t="s">
        <v>85</v>
      </c>
      <c r="AY333" s="253" t="s">
        <v>141</v>
      </c>
    </row>
    <row r="334" spans="2:65" s="8" customFormat="1" ht="24.2" customHeight="1">
      <c r="B334" s="5"/>
      <c r="C334" s="260" t="s">
        <v>424</v>
      </c>
      <c r="D334" s="260" t="s">
        <v>143</v>
      </c>
      <c r="E334" s="261" t="s">
        <v>425</v>
      </c>
      <c r="F334" s="262" t="s">
        <v>426</v>
      </c>
      <c r="G334" s="263" t="s">
        <v>419</v>
      </c>
      <c r="H334" s="264">
        <v>67979.97</v>
      </c>
      <c r="I334" s="6"/>
      <c r="J334" s="266">
        <f>ROUND(I334*H334,2)</f>
        <v>0</v>
      </c>
      <c r="K334" s="262" t="s">
        <v>147</v>
      </c>
      <c r="L334" s="5"/>
      <c r="M334" s="7" t="s">
        <v>3</v>
      </c>
      <c r="N334" s="243" t="s">
        <v>48</v>
      </c>
      <c r="P334" s="244">
        <f>O334*H334</f>
        <v>0</v>
      </c>
      <c r="Q334" s="244">
        <v>0</v>
      </c>
      <c r="R334" s="244">
        <f>Q334*H334</f>
        <v>0</v>
      </c>
      <c r="S334" s="244">
        <v>0</v>
      </c>
      <c r="T334" s="245">
        <f>S334*H334</f>
        <v>0</v>
      </c>
      <c r="AR334" s="246" t="s">
        <v>148</v>
      </c>
      <c r="AT334" s="246" t="s">
        <v>143</v>
      </c>
      <c r="AU334" s="246" t="s">
        <v>87</v>
      </c>
      <c r="AY334" s="116" t="s">
        <v>141</v>
      </c>
      <c r="BE334" s="247">
        <f>IF(N334="základní",J334,0)</f>
        <v>0</v>
      </c>
      <c r="BF334" s="247">
        <f>IF(N334="snížená",J334,0)</f>
        <v>0</v>
      </c>
      <c r="BG334" s="247">
        <f>IF(N334="zákl. přenesená",J334,0)</f>
        <v>0</v>
      </c>
      <c r="BH334" s="247">
        <f>IF(N334="sníž. přenesená",J334,0)</f>
        <v>0</v>
      </c>
      <c r="BI334" s="247">
        <f>IF(N334="nulová",J334,0)</f>
        <v>0</v>
      </c>
      <c r="BJ334" s="116" t="s">
        <v>85</v>
      </c>
      <c r="BK334" s="247">
        <f>ROUND(I334*H334,2)</f>
        <v>0</v>
      </c>
      <c r="BL334" s="116" t="s">
        <v>148</v>
      </c>
      <c r="BM334" s="246" t="s">
        <v>427</v>
      </c>
    </row>
    <row r="335" spans="2:65" s="8" customFormat="1" ht="11.25">
      <c r="B335" s="5"/>
      <c r="C335" s="172"/>
      <c r="D335" s="275" t="s">
        <v>150</v>
      </c>
      <c r="E335" s="172"/>
      <c r="F335" s="276" t="s">
        <v>428</v>
      </c>
      <c r="G335" s="172"/>
      <c r="H335" s="172"/>
      <c r="I335" s="172"/>
      <c r="J335" s="172"/>
      <c r="K335" s="172"/>
      <c r="L335" s="5"/>
      <c r="M335" s="256"/>
      <c r="T335" s="142"/>
      <c r="AT335" s="116" t="s">
        <v>150</v>
      </c>
      <c r="AU335" s="116" t="s">
        <v>87</v>
      </c>
    </row>
    <row r="336" spans="2:65" s="10" customFormat="1" ht="11.25">
      <c r="B336" s="252"/>
      <c r="C336" s="271"/>
      <c r="D336" s="268" t="s">
        <v>152</v>
      </c>
      <c r="E336" s="271"/>
      <c r="F336" s="273" t="s">
        <v>429</v>
      </c>
      <c r="G336" s="271"/>
      <c r="H336" s="274">
        <v>67979.97</v>
      </c>
      <c r="I336" s="271"/>
      <c r="J336" s="271"/>
      <c r="K336" s="271"/>
      <c r="L336" s="252"/>
      <c r="M336" s="254"/>
      <c r="T336" s="255"/>
      <c r="AT336" s="253" t="s">
        <v>152</v>
      </c>
      <c r="AU336" s="253" t="s">
        <v>87</v>
      </c>
      <c r="AV336" s="10" t="s">
        <v>87</v>
      </c>
      <c r="AW336" s="10" t="s">
        <v>4</v>
      </c>
      <c r="AX336" s="10" t="s">
        <v>85</v>
      </c>
      <c r="AY336" s="253" t="s">
        <v>141</v>
      </c>
    </row>
    <row r="337" spans="2:65" s="8" customFormat="1" ht="24.2" customHeight="1">
      <c r="B337" s="5"/>
      <c r="C337" s="260" t="s">
        <v>430</v>
      </c>
      <c r="D337" s="260" t="s">
        <v>143</v>
      </c>
      <c r="E337" s="261" t="s">
        <v>431</v>
      </c>
      <c r="F337" s="262" t="s">
        <v>432</v>
      </c>
      <c r="G337" s="263" t="s">
        <v>419</v>
      </c>
      <c r="H337" s="264">
        <v>755.33299999999997</v>
      </c>
      <c r="I337" s="6"/>
      <c r="J337" s="266">
        <f>ROUND(I337*H337,2)</f>
        <v>0</v>
      </c>
      <c r="K337" s="262" t="s">
        <v>147</v>
      </c>
      <c r="L337" s="5"/>
      <c r="M337" s="7" t="s">
        <v>3</v>
      </c>
      <c r="N337" s="243" t="s">
        <v>48</v>
      </c>
      <c r="P337" s="244">
        <f>O337*H337</f>
        <v>0</v>
      </c>
      <c r="Q337" s="244">
        <v>0</v>
      </c>
      <c r="R337" s="244">
        <f>Q337*H337</f>
        <v>0</v>
      </c>
      <c r="S337" s="244">
        <v>0</v>
      </c>
      <c r="T337" s="245">
        <f>S337*H337</f>
        <v>0</v>
      </c>
      <c r="AR337" s="246" t="s">
        <v>148</v>
      </c>
      <c r="AT337" s="246" t="s">
        <v>143</v>
      </c>
      <c r="AU337" s="246" t="s">
        <v>87</v>
      </c>
      <c r="AY337" s="116" t="s">
        <v>141</v>
      </c>
      <c r="BE337" s="247">
        <f>IF(N337="základní",J337,0)</f>
        <v>0</v>
      </c>
      <c r="BF337" s="247">
        <f>IF(N337="snížená",J337,0)</f>
        <v>0</v>
      </c>
      <c r="BG337" s="247">
        <f>IF(N337="zákl. přenesená",J337,0)</f>
        <v>0</v>
      </c>
      <c r="BH337" s="247">
        <f>IF(N337="sníž. přenesená",J337,0)</f>
        <v>0</v>
      </c>
      <c r="BI337" s="247">
        <f>IF(N337="nulová",J337,0)</f>
        <v>0</v>
      </c>
      <c r="BJ337" s="116" t="s">
        <v>85</v>
      </c>
      <c r="BK337" s="247">
        <f>ROUND(I337*H337,2)</f>
        <v>0</v>
      </c>
      <c r="BL337" s="116" t="s">
        <v>148</v>
      </c>
      <c r="BM337" s="246" t="s">
        <v>433</v>
      </c>
    </row>
    <row r="338" spans="2:65" s="8" customFormat="1" ht="11.25">
      <c r="B338" s="5"/>
      <c r="C338" s="172"/>
      <c r="D338" s="275" t="s">
        <v>150</v>
      </c>
      <c r="E338" s="172"/>
      <c r="F338" s="276" t="s">
        <v>434</v>
      </c>
      <c r="G338" s="172"/>
      <c r="H338" s="172"/>
      <c r="I338" s="172"/>
      <c r="J338" s="172"/>
      <c r="K338" s="172"/>
      <c r="L338" s="5"/>
      <c r="M338" s="256"/>
      <c r="T338" s="142"/>
      <c r="AT338" s="116" t="s">
        <v>150</v>
      </c>
      <c r="AU338" s="116" t="s">
        <v>87</v>
      </c>
    </row>
    <row r="339" spans="2:65" s="8" customFormat="1" ht="16.5" customHeight="1">
      <c r="B339" s="5"/>
      <c r="C339" s="260" t="s">
        <v>435</v>
      </c>
      <c r="D339" s="260" t="s">
        <v>143</v>
      </c>
      <c r="E339" s="261" t="s">
        <v>436</v>
      </c>
      <c r="F339" s="262" t="s">
        <v>437</v>
      </c>
      <c r="G339" s="263" t="s">
        <v>146</v>
      </c>
      <c r="H339" s="264">
        <v>320</v>
      </c>
      <c r="I339" s="6"/>
      <c r="J339" s="266">
        <f>ROUND(I339*H339,2)</f>
        <v>0</v>
      </c>
      <c r="K339" s="262" t="s">
        <v>147</v>
      </c>
      <c r="L339" s="5"/>
      <c r="M339" s="7" t="s">
        <v>3</v>
      </c>
      <c r="N339" s="243" t="s">
        <v>48</v>
      </c>
      <c r="P339" s="244">
        <f>O339*H339</f>
        <v>0</v>
      </c>
      <c r="Q339" s="244">
        <v>0</v>
      </c>
      <c r="R339" s="244">
        <f>Q339*H339</f>
        <v>0</v>
      </c>
      <c r="S339" s="244">
        <v>0</v>
      </c>
      <c r="T339" s="245">
        <f>S339*H339</f>
        <v>0</v>
      </c>
      <c r="AR339" s="246" t="s">
        <v>148</v>
      </c>
      <c r="AT339" s="246" t="s">
        <v>143</v>
      </c>
      <c r="AU339" s="246" t="s">
        <v>87</v>
      </c>
      <c r="AY339" s="116" t="s">
        <v>141</v>
      </c>
      <c r="BE339" s="247">
        <f>IF(N339="základní",J339,0)</f>
        <v>0</v>
      </c>
      <c r="BF339" s="247">
        <f>IF(N339="snížená",J339,0)</f>
        <v>0</v>
      </c>
      <c r="BG339" s="247">
        <f>IF(N339="zákl. přenesená",J339,0)</f>
        <v>0</v>
      </c>
      <c r="BH339" s="247">
        <f>IF(N339="sníž. přenesená",J339,0)</f>
        <v>0</v>
      </c>
      <c r="BI339" s="247">
        <f>IF(N339="nulová",J339,0)</f>
        <v>0</v>
      </c>
      <c r="BJ339" s="116" t="s">
        <v>85</v>
      </c>
      <c r="BK339" s="247">
        <f>ROUND(I339*H339,2)</f>
        <v>0</v>
      </c>
      <c r="BL339" s="116" t="s">
        <v>148</v>
      </c>
      <c r="BM339" s="246" t="s">
        <v>438</v>
      </c>
    </row>
    <row r="340" spans="2:65" s="8" customFormat="1" ht="11.25">
      <c r="B340" s="5"/>
      <c r="C340" s="172"/>
      <c r="D340" s="275" t="s">
        <v>150</v>
      </c>
      <c r="E340" s="172"/>
      <c r="F340" s="276" t="s">
        <v>439</v>
      </c>
      <c r="G340" s="172"/>
      <c r="H340" s="172"/>
      <c r="I340" s="172"/>
      <c r="J340" s="172"/>
      <c r="K340" s="172"/>
      <c r="L340" s="5"/>
      <c r="M340" s="256"/>
      <c r="T340" s="142"/>
      <c r="AT340" s="116" t="s">
        <v>150</v>
      </c>
      <c r="AU340" s="116" t="s">
        <v>87</v>
      </c>
    </row>
    <row r="341" spans="2:65" s="8" customFormat="1" ht="21.75" customHeight="1">
      <c r="B341" s="5"/>
      <c r="C341" s="260" t="s">
        <v>440</v>
      </c>
      <c r="D341" s="260" t="s">
        <v>143</v>
      </c>
      <c r="E341" s="261" t="s">
        <v>441</v>
      </c>
      <c r="F341" s="262" t="s">
        <v>442</v>
      </c>
      <c r="G341" s="263" t="s">
        <v>146</v>
      </c>
      <c r="H341" s="264">
        <v>9600</v>
      </c>
      <c r="I341" s="6"/>
      <c r="J341" s="266">
        <f>ROUND(I341*H341,2)</f>
        <v>0</v>
      </c>
      <c r="K341" s="262" t="s">
        <v>147</v>
      </c>
      <c r="L341" s="5"/>
      <c r="M341" s="7" t="s">
        <v>3</v>
      </c>
      <c r="N341" s="243" t="s">
        <v>48</v>
      </c>
      <c r="P341" s="244">
        <f>O341*H341</f>
        <v>0</v>
      </c>
      <c r="Q341" s="244">
        <v>0</v>
      </c>
      <c r="R341" s="244">
        <f>Q341*H341</f>
        <v>0</v>
      </c>
      <c r="S341" s="244">
        <v>0</v>
      </c>
      <c r="T341" s="245">
        <f>S341*H341</f>
        <v>0</v>
      </c>
      <c r="AR341" s="246" t="s">
        <v>148</v>
      </c>
      <c r="AT341" s="246" t="s">
        <v>143</v>
      </c>
      <c r="AU341" s="246" t="s">
        <v>87</v>
      </c>
      <c r="AY341" s="116" t="s">
        <v>141</v>
      </c>
      <c r="BE341" s="247">
        <f>IF(N341="základní",J341,0)</f>
        <v>0</v>
      </c>
      <c r="BF341" s="247">
        <f>IF(N341="snížená",J341,0)</f>
        <v>0</v>
      </c>
      <c r="BG341" s="247">
        <f>IF(N341="zákl. přenesená",J341,0)</f>
        <v>0</v>
      </c>
      <c r="BH341" s="247">
        <f>IF(N341="sníž. přenesená",J341,0)</f>
        <v>0</v>
      </c>
      <c r="BI341" s="247">
        <f>IF(N341="nulová",J341,0)</f>
        <v>0</v>
      </c>
      <c r="BJ341" s="116" t="s">
        <v>85</v>
      </c>
      <c r="BK341" s="247">
        <f>ROUND(I341*H341,2)</f>
        <v>0</v>
      </c>
      <c r="BL341" s="116" t="s">
        <v>148</v>
      </c>
      <c r="BM341" s="246" t="s">
        <v>443</v>
      </c>
    </row>
    <row r="342" spans="2:65" s="8" customFormat="1" ht="11.25">
      <c r="B342" s="5"/>
      <c r="C342" s="172"/>
      <c r="D342" s="275" t="s">
        <v>150</v>
      </c>
      <c r="E342" s="172"/>
      <c r="F342" s="276" t="s">
        <v>444</v>
      </c>
      <c r="G342" s="172"/>
      <c r="H342" s="172"/>
      <c r="I342" s="172"/>
      <c r="J342" s="172"/>
      <c r="K342" s="172"/>
      <c r="L342" s="5"/>
      <c r="M342" s="256"/>
      <c r="T342" s="142"/>
      <c r="AT342" s="116" t="s">
        <v>150</v>
      </c>
      <c r="AU342" s="116" t="s">
        <v>87</v>
      </c>
    </row>
    <row r="343" spans="2:65" s="10" customFormat="1" ht="11.25">
      <c r="B343" s="252"/>
      <c r="C343" s="271"/>
      <c r="D343" s="268" t="s">
        <v>152</v>
      </c>
      <c r="E343" s="271"/>
      <c r="F343" s="273" t="s">
        <v>405</v>
      </c>
      <c r="G343" s="271"/>
      <c r="H343" s="274">
        <v>9600</v>
      </c>
      <c r="I343" s="271"/>
      <c r="J343" s="271"/>
      <c r="K343" s="271"/>
      <c r="L343" s="252"/>
      <c r="M343" s="254"/>
      <c r="T343" s="255"/>
      <c r="AT343" s="253" t="s">
        <v>152</v>
      </c>
      <c r="AU343" s="253" t="s">
        <v>87</v>
      </c>
      <c r="AV343" s="10" t="s">
        <v>87</v>
      </c>
      <c r="AW343" s="10" t="s">
        <v>4</v>
      </c>
      <c r="AX343" s="10" t="s">
        <v>85</v>
      </c>
      <c r="AY343" s="253" t="s">
        <v>141</v>
      </c>
    </row>
    <row r="344" spans="2:65" s="8" customFormat="1" ht="16.5" customHeight="1">
      <c r="B344" s="5"/>
      <c r="C344" s="260" t="s">
        <v>445</v>
      </c>
      <c r="D344" s="260" t="s">
        <v>143</v>
      </c>
      <c r="E344" s="261" t="s">
        <v>446</v>
      </c>
      <c r="F344" s="262" t="s">
        <v>447</v>
      </c>
      <c r="G344" s="263" t="s">
        <v>146</v>
      </c>
      <c r="H344" s="264">
        <v>320</v>
      </c>
      <c r="I344" s="6"/>
      <c r="J344" s="266">
        <f>ROUND(I344*H344,2)</f>
        <v>0</v>
      </c>
      <c r="K344" s="262" t="s">
        <v>147</v>
      </c>
      <c r="L344" s="5"/>
      <c r="M344" s="7" t="s">
        <v>3</v>
      </c>
      <c r="N344" s="243" t="s">
        <v>48</v>
      </c>
      <c r="P344" s="244">
        <f>O344*H344</f>
        <v>0</v>
      </c>
      <c r="Q344" s="244">
        <v>0</v>
      </c>
      <c r="R344" s="244">
        <f>Q344*H344</f>
        <v>0</v>
      </c>
      <c r="S344" s="244">
        <v>0</v>
      </c>
      <c r="T344" s="245">
        <f>S344*H344</f>
        <v>0</v>
      </c>
      <c r="AR344" s="246" t="s">
        <v>148</v>
      </c>
      <c r="AT344" s="246" t="s">
        <v>143</v>
      </c>
      <c r="AU344" s="246" t="s">
        <v>87</v>
      </c>
      <c r="AY344" s="116" t="s">
        <v>141</v>
      </c>
      <c r="BE344" s="247">
        <f>IF(N344="základní",J344,0)</f>
        <v>0</v>
      </c>
      <c r="BF344" s="247">
        <f>IF(N344="snížená",J344,0)</f>
        <v>0</v>
      </c>
      <c r="BG344" s="247">
        <f>IF(N344="zákl. přenesená",J344,0)</f>
        <v>0</v>
      </c>
      <c r="BH344" s="247">
        <f>IF(N344="sníž. přenesená",J344,0)</f>
        <v>0</v>
      </c>
      <c r="BI344" s="247">
        <f>IF(N344="nulová",J344,0)</f>
        <v>0</v>
      </c>
      <c r="BJ344" s="116" t="s">
        <v>85</v>
      </c>
      <c r="BK344" s="247">
        <f>ROUND(I344*H344,2)</f>
        <v>0</v>
      </c>
      <c r="BL344" s="116" t="s">
        <v>148</v>
      </c>
      <c r="BM344" s="246" t="s">
        <v>448</v>
      </c>
    </row>
    <row r="345" spans="2:65" s="8" customFormat="1" ht="11.25">
      <c r="B345" s="5"/>
      <c r="C345" s="172"/>
      <c r="D345" s="275" t="s">
        <v>150</v>
      </c>
      <c r="E345" s="172"/>
      <c r="F345" s="276" t="s">
        <v>449</v>
      </c>
      <c r="G345" s="172"/>
      <c r="H345" s="172"/>
      <c r="I345" s="172"/>
      <c r="J345" s="172"/>
      <c r="K345" s="172"/>
      <c r="L345" s="5"/>
      <c r="M345" s="256"/>
      <c r="T345" s="142"/>
      <c r="AT345" s="116" t="s">
        <v>150</v>
      </c>
      <c r="AU345" s="116" t="s">
        <v>87</v>
      </c>
    </row>
    <row r="346" spans="2:65" s="8" customFormat="1" ht="21.75" customHeight="1">
      <c r="B346" s="5"/>
      <c r="C346" s="260" t="s">
        <v>450</v>
      </c>
      <c r="D346" s="260" t="s">
        <v>143</v>
      </c>
      <c r="E346" s="261" t="s">
        <v>451</v>
      </c>
      <c r="F346" s="262" t="s">
        <v>452</v>
      </c>
      <c r="G346" s="263" t="s">
        <v>453</v>
      </c>
      <c r="H346" s="264">
        <v>80</v>
      </c>
      <c r="I346" s="6"/>
      <c r="J346" s="266">
        <f>ROUND(I346*H346,2)</f>
        <v>0</v>
      </c>
      <c r="K346" s="262" t="s">
        <v>147</v>
      </c>
      <c r="L346" s="5"/>
      <c r="M346" s="7" t="s">
        <v>3</v>
      </c>
      <c r="N346" s="243" t="s">
        <v>48</v>
      </c>
      <c r="P346" s="244">
        <f>O346*H346</f>
        <v>0</v>
      </c>
      <c r="Q346" s="244">
        <v>0</v>
      </c>
      <c r="R346" s="244">
        <f>Q346*H346</f>
        <v>0</v>
      </c>
      <c r="S346" s="244">
        <v>0</v>
      </c>
      <c r="T346" s="245">
        <f>S346*H346</f>
        <v>0</v>
      </c>
      <c r="AR346" s="246" t="s">
        <v>148</v>
      </c>
      <c r="AT346" s="246" t="s">
        <v>143</v>
      </c>
      <c r="AU346" s="246" t="s">
        <v>87</v>
      </c>
      <c r="AY346" s="116" t="s">
        <v>141</v>
      </c>
      <c r="BE346" s="247">
        <f>IF(N346="základní",J346,0)</f>
        <v>0</v>
      </c>
      <c r="BF346" s="247">
        <f>IF(N346="snížená",J346,0)</f>
        <v>0</v>
      </c>
      <c r="BG346" s="247">
        <f>IF(N346="zákl. přenesená",J346,0)</f>
        <v>0</v>
      </c>
      <c r="BH346" s="247">
        <f>IF(N346="sníž. přenesená",J346,0)</f>
        <v>0</v>
      </c>
      <c r="BI346" s="247">
        <f>IF(N346="nulová",J346,0)</f>
        <v>0</v>
      </c>
      <c r="BJ346" s="116" t="s">
        <v>85</v>
      </c>
      <c r="BK346" s="247">
        <f>ROUND(I346*H346,2)</f>
        <v>0</v>
      </c>
      <c r="BL346" s="116" t="s">
        <v>148</v>
      </c>
      <c r="BM346" s="246" t="s">
        <v>454</v>
      </c>
    </row>
    <row r="347" spans="2:65" s="8" customFormat="1" ht="11.25">
      <c r="B347" s="5"/>
      <c r="C347" s="172"/>
      <c r="D347" s="275" t="s">
        <v>150</v>
      </c>
      <c r="E347" s="172"/>
      <c r="F347" s="276" t="s">
        <v>455</v>
      </c>
      <c r="G347" s="172"/>
      <c r="H347" s="172"/>
      <c r="I347" s="172"/>
      <c r="J347" s="172"/>
      <c r="K347" s="172"/>
      <c r="L347" s="5"/>
      <c r="M347" s="256"/>
      <c r="T347" s="142"/>
      <c r="AT347" s="116" t="s">
        <v>150</v>
      </c>
      <c r="AU347" s="116" t="s">
        <v>87</v>
      </c>
    </row>
    <row r="348" spans="2:65" s="9" customFormat="1" ht="11.25">
      <c r="B348" s="248"/>
      <c r="C348" s="267"/>
      <c r="D348" s="268" t="s">
        <v>152</v>
      </c>
      <c r="E348" s="269" t="s">
        <v>3</v>
      </c>
      <c r="F348" s="270" t="s">
        <v>153</v>
      </c>
      <c r="G348" s="267"/>
      <c r="H348" s="269" t="s">
        <v>3</v>
      </c>
      <c r="I348" s="267"/>
      <c r="J348" s="267"/>
      <c r="K348" s="267"/>
      <c r="L348" s="248"/>
      <c r="M348" s="250"/>
      <c r="T348" s="251"/>
      <c r="AT348" s="249" t="s">
        <v>152</v>
      </c>
      <c r="AU348" s="249" t="s">
        <v>87</v>
      </c>
      <c r="AV348" s="9" t="s">
        <v>85</v>
      </c>
      <c r="AW348" s="9" t="s">
        <v>37</v>
      </c>
      <c r="AX348" s="9" t="s">
        <v>77</v>
      </c>
      <c r="AY348" s="249" t="s">
        <v>141</v>
      </c>
    </row>
    <row r="349" spans="2:65" s="10" customFormat="1" ht="11.25">
      <c r="B349" s="252"/>
      <c r="C349" s="271"/>
      <c r="D349" s="268" t="s">
        <v>152</v>
      </c>
      <c r="E349" s="272" t="s">
        <v>3</v>
      </c>
      <c r="F349" s="273" t="s">
        <v>456</v>
      </c>
      <c r="G349" s="271"/>
      <c r="H349" s="274">
        <v>80</v>
      </c>
      <c r="I349" s="271"/>
      <c r="J349" s="271"/>
      <c r="K349" s="271"/>
      <c r="L349" s="252"/>
      <c r="M349" s="254"/>
      <c r="T349" s="255"/>
      <c r="AT349" s="253" t="s">
        <v>152</v>
      </c>
      <c r="AU349" s="253" t="s">
        <v>87</v>
      </c>
      <c r="AV349" s="10" t="s">
        <v>87</v>
      </c>
      <c r="AW349" s="10" t="s">
        <v>37</v>
      </c>
      <c r="AX349" s="10" t="s">
        <v>85</v>
      </c>
      <c r="AY349" s="253" t="s">
        <v>141</v>
      </c>
    </row>
    <row r="350" spans="2:65" s="8" customFormat="1" ht="16.5" customHeight="1">
      <c r="B350" s="5"/>
      <c r="C350" s="260" t="s">
        <v>457</v>
      </c>
      <c r="D350" s="260" t="s">
        <v>143</v>
      </c>
      <c r="E350" s="261" t="s">
        <v>458</v>
      </c>
      <c r="F350" s="262" t="s">
        <v>459</v>
      </c>
      <c r="G350" s="263" t="s">
        <v>419</v>
      </c>
      <c r="H350" s="264">
        <v>3</v>
      </c>
      <c r="I350" s="6"/>
      <c r="J350" s="266">
        <f>ROUND(I350*H350,2)</f>
        <v>0</v>
      </c>
      <c r="K350" s="262" t="s">
        <v>147</v>
      </c>
      <c r="L350" s="5"/>
      <c r="M350" s="7" t="s">
        <v>3</v>
      </c>
      <c r="N350" s="243" t="s">
        <v>48</v>
      </c>
      <c r="P350" s="244">
        <f>O350*H350</f>
        <v>0</v>
      </c>
      <c r="Q350" s="244">
        <v>0</v>
      </c>
      <c r="R350" s="244">
        <f>Q350*H350</f>
        <v>0</v>
      </c>
      <c r="S350" s="244">
        <v>2.4</v>
      </c>
      <c r="T350" s="245">
        <f>S350*H350</f>
        <v>7.1999999999999993</v>
      </c>
      <c r="AR350" s="246" t="s">
        <v>148</v>
      </c>
      <c r="AT350" s="246" t="s">
        <v>143</v>
      </c>
      <c r="AU350" s="246" t="s">
        <v>87</v>
      </c>
      <c r="AY350" s="116" t="s">
        <v>141</v>
      </c>
      <c r="BE350" s="247">
        <f>IF(N350="základní",J350,0)</f>
        <v>0</v>
      </c>
      <c r="BF350" s="247">
        <f>IF(N350="snížená",J350,0)</f>
        <v>0</v>
      </c>
      <c r="BG350" s="247">
        <f>IF(N350="zákl. přenesená",J350,0)</f>
        <v>0</v>
      </c>
      <c r="BH350" s="247">
        <f>IF(N350="sníž. přenesená",J350,0)</f>
        <v>0</v>
      </c>
      <c r="BI350" s="247">
        <f>IF(N350="nulová",J350,0)</f>
        <v>0</v>
      </c>
      <c r="BJ350" s="116" t="s">
        <v>85</v>
      </c>
      <c r="BK350" s="247">
        <f>ROUND(I350*H350,2)</f>
        <v>0</v>
      </c>
      <c r="BL350" s="116" t="s">
        <v>148</v>
      </c>
      <c r="BM350" s="246" t="s">
        <v>460</v>
      </c>
    </row>
    <row r="351" spans="2:65" s="8" customFormat="1" ht="11.25">
      <c r="B351" s="5"/>
      <c r="C351" s="172"/>
      <c r="D351" s="275" t="s">
        <v>150</v>
      </c>
      <c r="E351" s="172"/>
      <c r="F351" s="276" t="s">
        <v>461</v>
      </c>
      <c r="G351" s="172"/>
      <c r="H351" s="172"/>
      <c r="I351" s="172"/>
      <c r="J351" s="172"/>
      <c r="K351" s="172"/>
      <c r="L351" s="5"/>
      <c r="M351" s="256"/>
      <c r="T351" s="142"/>
      <c r="AT351" s="116" t="s">
        <v>150</v>
      </c>
      <c r="AU351" s="116" t="s">
        <v>87</v>
      </c>
    </row>
    <row r="352" spans="2:65" s="9" customFormat="1" ht="11.25">
      <c r="B352" s="248"/>
      <c r="C352" s="267"/>
      <c r="D352" s="268" t="s">
        <v>152</v>
      </c>
      <c r="E352" s="269" t="s">
        <v>3</v>
      </c>
      <c r="F352" s="270" t="s">
        <v>153</v>
      </c>
      <c r="G352" s="267"/>
      <c r="H352" s="269" t="s">
        <v>3</v>
      </c>
      <c r="I352" s="267"/>
      <c r="J352" s="267"/>
      <c r="K352" s="267"/>
      <c r="L352" s="248"/>
      <c r="M352" s="250"/>
      <c r="T352" s="251"/>
      <c r="AT352" s="249" t="s">
        <v>152</v>
      </c>
      <c r="AU352" s="249" t="s">
        <v>87</v>
      </c>
      <c r="AV352" s="9" t="s">
        <v>85</v>
      </c>
      <c r="AW352" s="9" t="s">
        <v>37</v>
      </c>
      <c r="AX352" s="9" t="s">
        <v>77</v>
      </c>
      <c r="AY352" s="249" t="s">
        <v>141</v>
      </c>
    </row>
    <row r="353" spans="2:65" s="10" customFormat="1" ht="11.25">
      <c r="B353" s="252"/>
      <c r="C353" s="271"/>
      <c r="D353" s="268" t="s">
        <v>152</v>
      </c>
      <c r="E353" s="272" t="s">
        <v>3</v>
      </c>
      <c r="F353" s="273" t="s">
        <v>462</v>
      </c>
      <c r="G353" s="271"/>
      <c r="H353" s="274">
        <v>3</v>
      </c>
      <c r="I353" s="271"/>
      <c r="J353" s="271"/>
      <c r="K353" s="271"/>
      <c r="L353" s="252"/>
      <c r="M353" s="254"/>
      <c r="T353" s="255"/>
      <c r="AT353" s="253" t="s">
        <v>152</v>
      </c>
      <c r="AU353" s="253" t="s">
        <v>87</v>
      </c>
      <c r="AV353" s="10" t="s">
        <v>87</v>
      </c>
      <c r="AW353" s="10" t="s">
        <v>37</v>
      </c>
      <c r="AX353" s="10" t="s">
        <v>85</v>
      </c>
      <c r="AY353" s="253" t="s">
        <v>141</v>
      </c>
    </row>
    <row r="354" spans="2:65" s="8" customFormat="1" ht="16.5" customHeight="1">
      <c r="B354" s="5"/>
      <c r="C354" s="260" t="s">
        <v>463</v>
      </c>
      <c r="D354" s="260" t="s">
        <v>143</v>
      </c>
      <c r="E354" s="261" t="s">
        <v>464</v>
      </c>
      <c r="F354" s="262" t="s">
        <v>465</v>
      </c>
      <c r="G354" s="263" t="s">
        <v>146</v>
      </c>
      <c r="H354" s="264">
        <v>129.285</v>
      </c>
      <c r="I354" s="6"/>
      <c r="J354" s="266">
        <f>ROUND(I354*H354,2)</f>
        <v>0</v>
      </c>
      <c r="K354" s="262" t="s">
        <v>147</v>
      </c>
      <c r="L354" s="5"/>
      <c r="M354" s="7" t="s">
        <v>3</v>
      </c>
      <c r="N354" s="243" t="s">
        <v>48</v>
      </c>
      <c r="P354" s="244">
        <f>O354*H354</f>
        <v>0</v>
      </c>
      <c r="Q354" s="244">
        <v>0</v>
      </c>
      <c r="R354" s="244">
        <f>Q354*H354</f>
        <v>0</v>
      </c>
      <c r="S354" s="244">
        <v>0.20799999999999999</v>
      </c>
      <c r="T354" s="245">
        <f>S354*H354</f>
        <v>26.891279999999998</v>
      </c>
      <c r="AR354" s="246" t="s">
        <v>148</v>
      </c>
      <c r="AT354" s="246" t="s">
        <v>143</v>
      </c>
      <c r="AU354" s="246" t="s">
        <v>87</v>
      </c>
      <c r="AY354" s="116" t="s">
        <v>141</v>
      </c>
      <c r="BE354" s="247">
        <f>IF(N354="základní",J354,0)</f>
        <v>0</v>
      </c>
      <c r="BF354" s="247">
        <f>IF(N354="snížená",J354,0)</f>
        <v>0</v>
      </c>
      <c r="BG354" s="247">
        <f>IF(N354="zákl. přenesená",J354,0)</f>
        <v>0</v>
      </c>
      <c r="BH354" s="247">
        <f>IF(N354="sníž. přenesená",J354,0)</f>
        <v>0</v>
      </c>
      <c r="BI354" s="247">
        <f>IF(N354="nulová",J354,0)</f>
        <v>0</v>
      </c>
      <c r="BJ354" s="116" t="s">
        <v>85</v>
      </c>
      <c r="BK354" s="247">
        <f>ROUND(I354*H354,2)</f>
        <v>0</v>
      </c>
      <c r="BL354" s="116" t="s">
        <v>148</v>
      </c>
      <c r="BM354" s="246" t="s">
        <v>466</v>
      </c>
    </row>
    <row r="355" spans="2:65" s="8" customFormat="1" ht="11.25">
      <c r="B355" s="5"/>
      <c r="C355" s="172"/>
      <c r="D355" s="275" t="s">
        <v>150</v>
      </c>
      <c r="E355" s="172"/>
      <c r="F355" s="276" t="s">
        <v>467</v>
      </c>
      <c r="G355" s="172"/>
      <c r="H355" s="172"/>
      <c r="I355" s="172"/>
      <c r="J355" s="172"/>
      <c r="K355" s="172"/>
      <c r="L355" s="5"/>
      <c r="M355" s="256"/>
      <c r="T355" s="142"/>
      <c r="AT355" s="116" t="s">
        <v>150</v>
      </c>
      <c r="AU355" s="116" t="s">
        <v>87</v>
      </c>
    </row>
    <row r="356" spans="2:65" s="9" customFormat="1" ht="11.25">
      <c r="B356" s="248"/>
      <c r="C356" s="267"/>
      <c r="D356" s="268" t="s">
        <v>152</v>
      </c>
      <c r="E356" s="269" t="s">
        <v>3</v>
      </c>
      <c r="F356" s="270" t="s">
        <v>468</v>
      </c>
      <c r="G356" s="267"/>
      <c r="H356" s="269" t="s">
        <v>3</v>
      </c>
      <c r="I356" s="267"/>
      <c r="J356" s="267"/>
      <c r="K356" s="267"/>
      <c r="L356" s="248"/>
      <c r="M356" s="250"/>
      <c r="T356" s="251"/>
      <c r="AT356" s="249" t="s">
        <v>152</v>
      </c>
      <c r="AU356" s="249" t="s">
        <v>87</v>
      </c>
      <c r="AV356" s="9" t="s">
        <v>85</v>
      </c>
      <c r="AW356" s="9" t="s">
        <v>37</v>
      </c>
      <c r="AX356" s="9" t="s">
        <v>77</v>
      </c>
      <c r="AY356" s="249" t="s">
        <v>141</v>
      </c>
    </row>
    <row r="357" spans="2:65" s="9" customFormat="1" ht="11.25">
      <c r="B357" s="248"/>
      <c r="C357" s="267"/>
      <c r="D357" s="268" t="s">
        <v>152</v>
      </c>
      <c r="E357" s="269" t="s">
        <v>3</v>
      </c>
      <c r="F357" s="270" t="s">
        <v>469</v>
      </c>
      <c r="G357" s="267"/>
      <c r="H357" s="269" t="s">
        <v>3</v>
      </c>
      <c r="I357" s="267"/>
      <c r="J357" s="267"/>
      <c r="K357" s="267"/>
      <c r="L357" s="248"/>
      <c r="M357" s="250"/>
      <c r="T357" s="251"/>
      <c r="AT357" s="249" t="s">
        <v>152</v>
      </c>
      <c r="AU357" s="249" t="s">
        <v>87</v>
      </c>
      <c r="AV357" s="9" t="s">
        <v>85</v>
      </c>
      <c r="AW357" s="9" t="s">
        <v>37</v>
      </c>
      <c r="AX357" s="9" t="s">
        <v>77</v>
      </c>
      <c r="AY357" s="249" t="s">
        <v>141</v>
      </c>
    </row>
    <row r="358" spans="2:65" s="10" customFormat="1" ht="11.25">
      <c r="B358" s="252"/>
      <c r="C358" s="271"/>
      <c r="D358" s="268" t="s">
        <v>152</v>
      </c>
      <c r="E358" s="272" t="s">
        <v>3</v>
      </c>
      <c r="F358" s="273" t="s">
        <v>470</v>
      </c>
      <c r="G358" s="271"/>
      <c r="H358" s="274">
        <v>16.91</v>
      </c>
      <c r="I358" s="271"/>
      <c r="J358" s="271"/>
      <c r="K358" s="271"/>
      <c r="L358" s="252"/>
      <c r="M358" s="254"/>
      <c r="T358" s="255"/>
      <c r="AT358" s="253" t="s">
        <v>152</v>
      </c>
      <c r="AU358" s="253" t="s">
        <v>87</v>
      </c>
      <c r="AV358" s="10" t="s">
        <v>87</v>
      </c>
      <c r="AW358" s="10" t="s">
        <v>37</v>
      </c>
      <c r="AX358" s="10" t="s">
        <v>77</v>
      </c>
      <c r="AY358" s="253" t="s">
        <v>141</v>
      </c>
    </row>
    <row r="359" spans="2:65" s="10" customFormat="1" ht="11.25">
      <c r="B359" s="252"/>
      <c r="C359" s="271"/>
      <c r="D359" s="268" t="s">
        <v>152</v>
      </c>
      <c r="E359" s="272" t="s">
        <v>3</v>
      </c>
      <c r="F359" s="273" t="s">
        <v>471</v>
      </c>
      <c r="G359" s="271"/>
      <c r="H359" s="274">
        <v>16.93</v>
      </c>
      <c r="I359" s="271"/>
      <c r="J359" s="271"/>
      <c r="K359" s="271"/>
      <c r="L359" s="252"/>
      <c r="M359" s="254"/>
      <c r="T359" s="255"/>
      <c r="AT359" s="253" t="s">
        <v>152</v>
      </c>
      <c r="AU359" s="253" t="s">
        <v>87</v>
      </c>
      <c r="AV359" s="10" t="s">
        <v>87</v>
      </c>
      <c r="AW359" s="10" t="s">
        <v>37</v>
      </c>
      <c r="AX359" s="10" t="s">
        <v>77</v>
      </c>
      <c r="AY359" s="253" t="s">
        <v>141</v>
      </c>
    </row>
    <row r="360" spans="2:65" s="10" customFormat="1" ht="11.25">
      <c r="B360" s="252"/>
      <c r="C360" s="271"/>
      <c r="D360" s="268" t="s">
        <v>152</v>
      </c>
      <c r="E360" s="272" t="s">
        <v>3</v>
      </c>
      <c r="F360" s="273" t="s">
        <v>472</v>
      </c>
      <c r="G360" s="271"/>
      <c r="H360" s="274">
        <v>20.88</v>
      </c>
      <c r="I360" s="271"/>
      <c r="J360" s="271"/>
      <c r="K360" s="271"/>
      <c r="L360" s="252"/>
      <c r="M360" s="254"/>
      <c r="T360" s="255"/>
      <c r="AT360" s="253" t="s">
        <v>152</v>
      </c>
      <c r="AU360" s="253" t="s">
        <v>87</v>
      </c>
      <c r="AV360" s="10" t="s">
        <v>87</v>
      </c>
      <c r="AW360" s="10" t="s">
        <v>37</v>
      </c>
      <c r="AX360" s="10" t="s">
        <v>77</v>
      </c>
      <c r="AY360" s="253" t="s">
        <v>141</v>
      </c>
    </row>
    <row r="361" spans="2:65" s="10" customFormat="1" ht="11.25">
      <c r="B361" s="252"/>
      <c r="C361" s="271"/>
      <c r="D361" s="268" t="s">
        <v>152</v>
      </c>
      <c r="E361" s="272" t="s">
        <v>3</v>
      </c>
      <c r="F361" s="273" t="s">
        <v>473</v>
      </c>
      <c r="G361" s="271"/>
      <c r="H361" s="274">
        <v>10.368</v>
      </c>
      <c r="I361" s="271"/>
      <c r="J361" s="271"/>
      <c r="K361" s="271"/>
      <c r="L361" s="252"/>
      <c r="M361" s="254"/>
      <c r="T361" s="255"/>
      <c r="AT361" s="253" t="s">
        <v>152</v>
      </c>
      <c r="AU361" s="253" t="s">
        <v>87</v>
      </c>
      <c r="AV361" s="10" t="s">
        <v>87</v>
      </c>
      <c r="AW361" s="10" t="s">
        <v>37</v>
      </c>
      <c r="AX361" s="10" t="s">
        <v>77</v>
      </c>
      <c r="AY361" s="253" t="s">
        <v>141</v>
      </c>
    </row>
    <row r="362" spans="2:65" s="10" customFormat="1" ht="11.25">
      <c r="B362" s="252"/>
      <c r="C362" s="271"/>
      <c r="D362" s="268" t="s">
        <v>152</v>
      </c>
      <c r="E362" s="272" t="s">
        <v>3</v>
      </c>
      <c r="F362" s="273" t="s">
        <v>474</v>
      </c>
      <c r="G362" s="271"/>
      <c r="H362" s="274">
        <v>27.92</v>
      </c>
      <c r="I362" s="271"/>
      <c r="J362" s="271"/>
      <c r="K362" s="271"/>
      <c r="L362" s="252"/>
      <c r="M362" s="254"/>
      <c r="T362" s="255"/>
      <c r="AT362" s="253" t="s">
        <v>152</v>
      </c>
      <c r="AU362" s="253" t="s">
        <v>87</v>
      </c>
      <c r="AV362" s="10" t="s">
        <v>87</v>
      </c>
      <c r="AW362" s="10" t="s">
        <v>37</v>
      </c>
      <c r="AX362" s="10" t="s">
        <v>77</v>
      </c>
      <c r="AY362" s="253" t="s">
        <v>141</v>
      </c>
    </row>
    <row r="363" spans="2:65" s="10" customFormat="1" ht="11.25">
      <c r="B363" s="252"/>
      <c r="C363" s="271"/>
      <c r="D363" s="268" t="s">
        <v>152</v>
      </c>
      <c r="E363" s="272" t="s">
        <v>3</v>
      </c>
      <c r="F363" s="273" t="s">
        <v>475</v>
      </c>
      <c r="G363" s="271"/>
      <c r="H363" s="274">
        <v>26.75</v>
      </c>
      <c r="I363" s="271"/>
      <c r="J363" s="271"/>
      <c r="K363" s="271"/>
      <c r="L363" s="252"/>
      <c r="M363" s="254"/>
      <c r="T363" s="255"/>
      <c r="AT363" s="253" t="s">
        <v>152</v>
      </c>
      <c r="AU363" s="253" t="s">
        <v>87</v>
      </c>
      <c r="AV363" s="10" t="s">
        <v>87</v>
      </c>
      <c r="AW363" s="10" t="s">
        <v>37</v>
      </c>
      <c r="AX363" s="10" t="s">
        <v>77</v>
      </c>
      <c r="AY363" s="253" t="s">
        <v>141</v>
      </c>
    </row>
    <row r="364" spans="2:65" s="10" customFormat="1" ht="11.25">
      <c r="B364" s="252"/>
      <c r="C364" s="271"/>
      <c r="D364" s="268" t="s">
        <v>152</v>
      </c>
      <c r="E364" s="272" t="s">
        <v>3</v>
      </c>
      <c r="F364" s="273" t="s">
        <v>476</v>
      </c>
      <c r="G364" s="271"/>
      <c r="H364" s="274">
        <v>1.04</v>
      </c>
      <c r="I364" s="271"/>
      <c r="J364" s="271"/>
      <c r="K364" s="271"/>
      <c r="L364" s="252"/>
      <c r="M364" s="254"/>
      <c r="T364" s="255"/>
      <c r="AT364" s="253" t="s">
        <v>152</v>
      </c>
      <c r="AU364" s="253" t="s">
        <v>87</v>
      </c>
      <c r="AV364" s="10" t="s">
        <v>87</v>
      </c>
      <c r="AW364" s="10" t="s">
        <v>37</v>
      </c>
      <c r="AX364" s="10" t="s">
        <v>77</v>
      </c>
      <c r="AY364" s="253" t="s">
        <v>141</v>
      </c>
    </row>
    <row r="365" spans="2:65" s="10" customFormat="1" ht="11.25">
      <c r="B365" s="252"/>
      <c r="C365" s="271"/>
      <c r="D365" s="268" t="s">
        <v>152</v>
      </c>
      <c r="E365" s="272" t="s">
        <v>3</v>
      </c>
      <c r="F365" s="273" t="s">
        <v>477</v>
      </c>
      <c r="G365" s="271"/>
      <c r="H365" s="274">
        <v>8.3819999999999997</v>
      </c>
      <c r="I365" s="271"/>
      <c r="J365" s="271"/>
      <c r="K365" s="271"/>
      <c r="L365" s="252"/>
      <c r="M365" s="254"/>
      <c r="T365" s="255"/>
      <c r="AT365" s="253" t="s">
        <v>152</v>
      </c>
      <c r="AU365" s="253" t="s">
        <v>87</v>
      </c>
      <c r="AV365" s="10" t="s">
        <v>87</v>
      </c>
      <c r="AW365" s="10" t="s">
        <v>37</v>
      </c>
      <c r="AX365" s="10" t="s">
        <v>77</v>
      </c>
      <c r="AY365" s="253" t="s">
        <v>141</v>
      </c>
    </row>
    <row r="366" spans="2:65" s="10" customFormat="1" ht="11.25">
      <c r="B366" s="252"/>
      <c r="C366" s="271"/>
      <c r="D366" s="268" t="s">
        <v>152</v>
      </c>
      <c r="E366" s="272" t="s">
        <v>3</v>
      </c>
      <c r="F366" s="273" t="s">
        <v>478</v>
      </c>
      <c r="G366" s="271"/>
      <c r="H366" s="274">
        <v>0.105</v>
      </c>
      <c r="I366" s="271"/>
      <c r="J366" s="271"/>
      <c r="K366" s="271"/>
      <c r="L366" s="252"/>
      <c r="M366" s="254"/>
      <c r="T366" s="255"/>
      <c r="AT366" s="253" t="s">
        <v>152</v>
      </c>
      <c r="AU366" s="253" t="s">
        <v>87</v>
      </c>
      <c r="AV366" s="10" t="s">
        <v>87</v>
      </c>
      <c r="AW366" s="10" t="s">
        <v>37</v>
      </c>
      <c r="AX366" s="10" t="s">
        <v>77</v>
      </c>
      <c r="AY366" s="253" t="s">
        <v>141</v>
      </c>
    </row>
    <row r="367" spans="2:65" s="11" customFormat="1" ht="11.25">
      <c r="B367" s="318"/>
      <c r="C367" s="332"/>
      <c r="D367" s="268" t="s">
        <v>152</v>
      </c>
      <c r="E367" s="333" t="s">
        <v>3</v>
      </c>
      <c r="F367" s="334" t="s">
        <v>173</v>
      </c>
      <c r="G367" s="332"/>
      <c r="H367" s="335">
        <v>129.285</v>
      </c>
      <c r="I367" s="332"/>
      <c r="J367" s="332"/>
      <c r="K367" s="332"/>
      <c r="L367" s="318"/>
      <c r="M367" s="320"/>
      <c r="T367" s="321"/>
      <c r="AT367" s="319" t="s">
        <v>152</v>
      </c>
      <c r="AU367" s="319" t="s">
        <v>87</v>
      </c>
      <c r="AV367" s="11" t="s">
        <v>148</v>
      </c>
      <c r="AW367" s="11" t="s">
        <v>37</v>
      </c>
      <c r="AX367" s="11" t="s">
        <v>85</v>
      </c>
      <c r="AY367" s="319" t="s">
        <v>141</v>
      </c>
    </row>
    <row r="368" spans="2:65" s="8" customFormat="1" ht="16.5" customHeight="1">
      <c r="B368" s="5"/>
      <c r="C368" s="260" t="s">
        <v>479</v>
      </c>
      <c r="D368" s="260" t="s">
        <v>143</v>
      </c>
      <c r="E368" s="261" t="s">
        <v>480</v>
      </c>
      <c r="F368" s="262" t="s">
        <v>481</v>
      </c>
      <c r="G368" s="263" t="s">
        <v>146</v>
      </c>
      <c r="H368" s="264">
        <v>72.763000000000005</v>
      </c>
      <c r="I368" s="6"/>
      <c r="J368" s="266">
        <f>ROUND(I368*H368,2)</f>
        <v>0</v>
      </c>
      <c r="K368" s="262" t="s">
        <v>147</v>
      </c>
      <c r="L368" s="5"/>
      <c r="M368" s="7" t="s">
        <v>3</v>
      </c>
      <c r="N368" s="243" t="s">
        <v>48</v>
      </c>
      <c r="P368" s="244">
        <f>O368*H368</f>
        <v>0</v>
      </c>
      <c r="Q368" s="244">
        <v>0</v>
      </c>
      <c r="R368" s="244">
        <f>Q368*H368</f>
        <v>0</v>
      </c>
      <c r="S368" s="244">
        <v>0.308</v>
      </c>
      <c r="T368" s="245">
        <f>S368*H368</f>
        <v>22.411004000000002</v>
      </c>
      <c r="AR368" s="246" t="s">
        <v>148</v>
      </c>
      <c r="AT368" s="246" t="s">
        <v>143</v>
      </c>
      <c r="AU368" s="246" t="s">
        <v>87</v>
      </c>
      <c r="AY368" s="116" t="s">
        <v>141</v>
      </c>
      <c r="BE368" s="247">
        <f>IF(N368="základní",J368,0)</f>
        <v>0</v>
      </c>
      <c r="BF368" s="247">
        <f>IF(N368="snížená",J368,0)</f>
        <v>0</v>
      </c>
      <c r="BG368" s="247">
        <f>IF(N368="zákl. přenesená",J368,0)</f>
        <v>0</v>
      </c>
      <c r="BH368" s="247">
        <f>IF(N368="sníž. přenesená",J368,0)</f>
        <v>0</v>
      </c>
      <c r="BI368" s="247">
        <f>IF(N368="nulová",J368,0)</f>
        <v>0</v>
      </c>
      <c r="BJ368" s="116" t="s">
        <v>85</v>
      </c>
      <c r="BK368" s="247">
        <f>ROUND(I368*H368,2)</f>
        <v>0</v>
      </c>
      <c r="BL368" s="116" t="s">
        <v>148</v>
      </c>
      <c r="BM368" s="246" t="s">
        <v>482</v>
      </c>
    </row>
    <row r="369" spans="2:65" s="8" customFormat="1" ht="11.25">
      <c r="B369" s="5"/>
      <c r="C369" s="172"/>
      <c r="D369" s="275" t="s">
        <v>150</v>
      </c>
      <c r="E369" s="172"/>
      <c r="F369" s="276" t="s">
        <v>483</v>
      </c>
      <c r="G369" s="172"/>
      <c r="H369" s="172"/>
      <c r="I369" s="172"/>
      <c r="J369" s="172"/>
      <c r="K369" s="172"/>
      <c r="L369" s="5"/>
      <c r="M369" s="256"/>
      <c r="T369" s="142"/>
      <c r="AT369" s="116" t="s">
        <v>150</v>
      </c>
      <c r="AU369" s="116" t="s">
        <v>87</v>
      </c>
    </row>
    <row r="370" spans="2:65" s="9" customFormat="1" ht="11.25">
      <c r="B370" s="248"/>
      <c r="C370" s="267"/>
      <c r="D370" s="268" t="s">
        <v>152</v>
      </c>
      <c r="E370" s="269" t="s">
        <v>3</v>
      </c>
      <c r="F370" s="270" t="s">
        <v>468</v>
      </c>
      <c r="G370" s="267"/>
      <c r="H370" s="269" t="s">
        <v>3</v>
      </c>
      <c r="I370" s="267"/>
      <c r="J370" s="267"/>
      <c r="K370" s="267"/>
      <c r="L370" s="248"/>
      <c r="M370" s="250"/>
      <c r="T370" s="251"/>
      <c r="AT370" s="249" t="s">
        <v>152</v>
      </c>
      <c r="AU370" s="249" t="s">
        <v>87</v>
      </c>
      <c r="AV370" s="9" t="s">
        <v>85</v>
      </c>
      <c r="AW370" s="9" t="s">
        <v>37</v>
      </c>
      <c r="AX370" s="9" t="s">
        <v>77</v>
      </c>
      <c r="AY370" s="249" t="s">
        <v>141</v>
      </c>
    </row>
    <row r="371" spans="2:65" s="9" customFormat="1" ht="11.25">
      <c r="B371" s="248"/>
      <c r="C371" s="267"/>
      <c r="D371" s="268" t="s">
        <v>152</v>
      </c>
      <c r="E371" s="269" t="s">
        <v>3</v>
      </c>
      <c r="F371" s="270" t="s">
        <v>469</v>
      </c>
      <c r="G371" s="267"/>
      <c r="H371" s="269" t="s">
        <v>3</v>
      </c>
      <c r="I371" s="267"/>
      <c r="J371" s="267"/>
      <c r="K371" s="267"/>
      <c r="L371" s="248"/>
      <c r="M371" s="250"/>
      <c r="T371" s="251"/>
      <c r="AT371" s="249" t="s">
        <v>152</v>
      </c>
      <c r="AU371" s="249" t="s">
        <v>87</v>
      </c>
      <c r="AV371" s="9" t="s">
        <v>85</v>
      </c>
      <c r="AW371" s="9" t="s">
        <v>37</v>
      </c>
      <c r="AX371" s="9" t="s">
        <v>77</v>
      </c>
      <c r="AY371" s="249" t="s">
        <v>141</v>
      </c>
    </row>
    <row r="372" spans="2:65" s="10" customFormat="1" ht="11.25">
      <c r="B372" s="252"/>
      <c r="C372" s="271"/>
      <c r="D372" s="268" t="s">
        <v>152</v>
      </c>
      <c r="E372" s="272" t="s">
        <v>3</v>
      </c>
      <c r="F372" s="273" t="s">
        <v>484</v>
      </c>
      <c r="G372" s="271"/>
      <c r="H372" s="274">
        <v>15.356</v>
      </c>
      <c r="I372" s="271"/>
      <c r="J372" s="271"/>
      <c r="K372" s="271"/>
      <c r="L372" s="252"/>
      <c r="M372" s="254"/>
      <c r="T372" s="255"/>
      <c r="AT372" s="253" t="s">
        <v>152</v>
      </c>
      <c r="AU372" s="253" t="s">
        <v>87</v>
      </c>
      <c r="AV372" s="10" t="s">
        <v>87</v>
      </c>
      <c r="AW372" s="10" t="s">
        <v>37</v>
      </c>
      <c r="AX372" s="10" t="s">
        <v>77</v>
      </c>
      <c r="AY372" s="253" t="s">
        <v>141</v>
      </c>
    </row>
    <row r="373" spans="2:65" s="10" customFormat="1" ht="11.25">
      <c r="B373" s="252"/>
      <c r="C373" s="271"/>
      <c r="D373" s="268" t="s">
        <v>152</v>
      </c>
      <c r="E373" s="272" t="s">
        <v>3</v>
      </c>
      <c r="F373" s="273" t="s">
        <v>485</v>
      </c>
      <c r="G373" s="271"/>
      <c r="H373" s="274">
        <v>33.161999999999999</v>
      </c>
      <c r="I373" s="271"/>
      <c r="J373" s="271"/>
      <c r="K373" s="271"/>
      <c r="L373" s="252"/>
      <c r="M373" s="254"/>
      <c r="T373" s="255"/>
      <c r="AT373" s="253" t="s">
        <v>152</v>
      </c>
      <c r="AU373" s="253" t="s">
        <v>87</v>
      </c>
      <c r="AV373" s="10" t="s">
        <v>87</v>
      </c>
      <c r="AW373" s="10" t="s">
        <v>37</v>
      </c>
      <c r="AX373" s="10" t="s">
        <v>77</v>
      </c>
      <c r="AY373" s="253" t="s">
        <v>141</v>
      </c>
    </row>
    <row r="374" spans="2:65" s="10" customFormat="1" ht="11.25">
      <c r="B374" s="252"/>
      <c r="C374" s="271"/>
      <c r="D374" s="268" t="s">
        <v>152</v>
      </c>
      <c r="E374" s="272" t="s">
        <v>3</v>
      </c>
      <c r="F374" s="273" t="s">
        <v>486</v>
      </c>
      <c r="G374" s="271"/>
      <c r="H374" s="274">
        <v>24.245000000000001</v>
      </c>
      <c r="I374" s="271"/>
      <c r="J374" s="271"/>
      <c r="K374" s="271"/>
      <c r="L374" s="252"/>
      <c r="M374" s="254"/>
      <c r="T374" s="255"/>
      <c r="AT374" s="253" t="s">
        <v>152</v>
      </c>
      <c r="AU374" s="253" t="s">
        <v>87</v>
      </c>
      <c r="AV374" s="10" t="s">
        <v>87</v>
      </c>
      <c r="AW374" s="10" t="s">
        <v>37</v>
      </c>
      <c r="AX374" s="10" t="s">
        <v>77</v>
      </c>
      <c r="AY374" s="253" t="s">
        <v>141</v>
      </c>
    </row>
    <row r="375" spans="2:65" s="11" customFormat="1" ht="11.25">
      <c r="B375" s="318"/>
      <c r="C375" s="332"/>
      <c r="D375" s="268" t="s">
        <v>152</v>
      </c>
      <c r="E375" s="333" t="s">
        <v>3</v>
      </c>
      <c r="F375" s="334" t="s">
        <v>173</v>
      </c>
      <c r="G375" s="332"/>
      <c r="H375" s="335">
        <v>72.763000000000005</v>
      </c>
      <c r="I375" s="332"/>
      <c r="J375" s="332"/>
      <c r="K375" s="332"/>
      <c r="L375" s="318"/>
      <c r="M375" s="320"/>
      <c r="T375" s="321"/>
      <c r="AT375" s="319" t="s">
        <v>152</v>
      </c>
      <c r="AU375" s="319" t="s">
        <v>87</v>
      </c>
      <c r="AV375" s="11" t="s">
        <v>148</v>
      </c>
      <c r="AW375" s="11" t="s">
        <v>37</v>
      </c>
      <c r="AX375" s="11" t="s">
        <v>85</v>
      </c>
      <c r="AY375" s="319" t="s">
        <v>141</v>
      </c>
    </row>
    <row r="376" spans="2:65" s="8" customFormat="1" ht="24.2" customHeight="1">
      <c r="B376" s="5"/>
      <c r="C376" s="260" t="s">
        <v>487</v>
      </c>
      <c r="D376" s="260" t="s">
        <v>143</v>
      </c>
      <c r="E376" s="261" t="s">
        <v>488</v>
      </c>
      <c r="F376" s="262" t="s">
        <v>489</v>
      </c>
      <c r="G376" s="263" t="s">
        <v>419</v>
      </c>
      <c r="H376" s="264">
        <v>0.32200000000000001</v>
      </c>
      <c r="I376" s="6"/>
      <c r="J376" s="266">
        <f>ROUND(I376*H376,2)</f>
        <v>0</v>
      </c>
      <c r="K376" s="262" t="s">
        <v>147</v>
      </c>
      <c r="L376" s="5"/>
      <c r="M376" s="7" t="s">
        <v>3</v>
      </c>
      <c r="N376" s="243" t="s">
        <v>48</v>
      </c>
      <c r="P376" s="244">
        <f>O376*H376</f>
        <v>0</v>
      </c>
      <c r="Q376" s="244">
        <v>0</v>
      </c>
      <c r="R376" s="244">
        <f>Q376*H376</f>
        <v>0</v>
      </c>
      <c r="S376" s="244">
        <v>1.8</v>
      </c>
      <c r="T376" s="245">
        <f>S376*H376</f>
        <v>0.5796</v>
      </c>
      <c r="AR376" s="246" t="s">
        <v>148</v>
      </c>
      <c r="AT376" s="246" t="s">
        <v>143</v>
      </c>
      <c r="AU376" s="246" t="s">
        <v>87</v>
      </c>
      <c r="AY376" s="116" t="s">
        <v>141</v>
      </c>
      <c r="BE376" s="247">
        <f>IF(N376="základní",J376,0)</f>
        <v>0</v>
      </c>
      <c r="BF376" s="247">
        <f>IF(N376="snížená",J376,0)</f>
        <v>0</v>
      </c>
      <c r="BG376" s="247">
        <f>IF(N376="zákl. přenesená",J376,0)</f>
        <v>0</v>
      </c>
      <c r="BH376" s="247">
        <f>IF(N376="sníž. přenesená",J376,0)</f>
        <v>0</v>
      </c>
      <c r="BI376" s="247">
        <f>IF(N376="nulová",J376,0)</f>
        <v>0</v>
      </c>
      <c r="BJ376" s="116" t="s">
        <v>85</v>
      </c>
      <c r="BK376" s="247">
        <f>ROUND(I376*H376,2)</f>
        <v>0</v>
      </c>
      <c r="BL376" s="116" t="s">
        <v>148</v>
      </c>
      <c r="BM376" s="246" t="s">
        <v>490</v>
      </c>
    </row>
    <row r="377" spans="2:65" s="8" customFormat="1" ht="11.25">
      <c r="B377" s="5"/>
      <c r="C377" s="172"/>
      <c r="D377" s="275" t="s">
        <v>150</v>
      </c>
      <c r="E377" s="172"/>
      <c r="F377" s="276" t="s">
        <v>491</v>
      </c>
      <c r="G377" s="172"/>
      <c r="H377" s="172"/>
      <c r="I377" s="172"/>
      <c r="J377" s="172"/>
      <c r="K377" s="172"/>
      <c r="L377" s="5"/>
      <c r="M377" s="256"/>
      <c r="T377" s="142"/>
      <c r="AT377" s="116" t="s">
        <v>150</v>
      </c>
      <c r="AU377" s="116" t="s">
        <v>87</v>
      </c>
    </row>
    <row r="378" spans="2:65" s="9" customFormat="1" ht="11.25">
      <c r="B378" s="248"/>
      <c r="C378" s="267"/>
      <c r="D378" s="268" t="s">
        <v>152</v>
      </c>
      <c r="E378" s="269" t="s">
        <v>3</v>
      </c>
      <c r="F378" s="270" t="s">
        <v>153</v>
      </c>
      <c r="G378" s="267"/>
      <c r="H378" s="269" t="s">
        <v>3</v>
      </c>
      <c r="I378" s="267"/>
      <c r="J378" s="267"/>
      <c r="K378" s="267"/>
      <c r="L378" s="248"/>
      <c r="M378" s="250"/>
      <c r="T378" s="251"/>
      <c r="AT378" s="249" t="s">
        <v>152</v>
      </c>
      <c r="AU378" s="249" t="s">
        <v>87</v>
      </c>
      <c r="AV378" s="9" t="s">
        <v>85</v>
      </c>
      <c r="AW378" s="9" t="s">
        <v>37</v>
      </c>
      <c r="AX378" s="9" t="s">
        <v>77</v>
      </c>
      <c r="AY378" s="249" t="s">
        <v>141</v>
      </c>
    </row>
    <row r="379" spans="2:65" s="9" customFormat="1" ht="11.25">
      <c r="B379" s="248"/>
      <c r="C379" s="267"/>
      <c r="D379" s="268" t="s">
        <v>152</v>
      </c>
      <c r="E379" s="269" t="s">
        <v>3</v>
      </c>
      <c r="F379" s="270" t="s">
        <v>492</v>
      </c>
      <c r="G379" s="267"/>
      <c r="H379" s="269" t="s">
        <v>3</v>
      </c>
      <c r="I379" s="267"/>
      <c r="J379" s="267"/>
      <c r="K379" s="267"/>
      <c r="L379" s="248"/>
      <c r="M379" s="250"/>
      <c r="T379" s="251"/>
      <c r="AT379" s="249" t="s">
        <v>152</v>
      </c>
      <c r="AU379" s="249" t="s">
        <v>87</v>
      </c>
      <c r="AV379" s="9" t="s">
        <v>85</v>
      </c>
      <c r="AW379" s="9" t="s">
        <v>37</v>
      </c>
      <c r="AX379" s="9" t="s">
        <v>77</v>
      </c>
      <c r="AY379" s="249" t="s">
        <v>141</v>
      </c>
    </row>
    <row r="380" spans="2:65" s="10" customFormat="1" ht="11.25">
      <c r="B380" s="252"/>
      <c r="C380" s="271"/>
      <c r="D380" s="268" t="s">
        <v>152</v>
      </c>
      <c r="E380" s="272" t="s">
        <v>3</v>
      </c>
      <c r="F380" s="273" t="s">
        <v>493</v>
      </c>
      <c r="G380" s="271"/>
      <c r="H380" s="274">
        <v>0.32200000000000001</v>
      </c>
      <c r="I380" s="271"/>
      <c r="J380" s="271"/>
      <c r="K380" s="271"/>
      <c r="L380" s="252"/>
      <c r="M380" s="254"/>
      <c r="T380" s="255"/>
      <c r="AT380" s="253" t="s">
        <v>152</v>
      </c>
      <c r="AU380" s="253" t="s">
        <v>87</v>
      </c>
      <c r="AV380" s="10" t="s">
        <v>87</v>
      </c>
      <c r="AW380" s="10" t="s">
        <v>37</v>
      </c>
      <c r="AX380" s="10" t="s">
        <v>85</v>
      </c>
      <c r="AY380" s="253" t="s">
        <v>141</v>
      </c>
    </row>
    <row r="381" spans="2:65" s="8" customFormat="1" ht="24.2" customHeight="1">
      <c r="B381" s="5"/>
      <c r="C381" s="260" t="s">
        <v>494</v>
      </c>
      <c r="D381" s="260" t="s">
        <v>143</v>
      </c>
      <c r="E381" s="261" t="s">
        <v>495</v>
      </c>
      <c r="F381" s="262" t="s">
        <v>496</v>
      </c>
      <c r="G381" s="263" t="s">
        <v>419</v>
      </c>
      <c r="H381" s="264">
        <v>1.92</v>
      </c>
      <c r="I381" s="6"/>
      <c r="J381" s="266">
        <f>ROUND(I381*H381,2)</f>
        <v>0</v>
      </c>
      <c r="K381" s="262" t="s">
        <v>147</v>
      </c>
      <c r="L381" s="5"/>
      <c r="M381" s="7" t="s">
        <v>3</v>
      </c>
      <c r="N381" s="243" t="s">
        <v>48</v>
      </c>
      <c r="P381" s="244">
        <f>O381*H381</f>
        <v>0</v>
      </c>
      <c r="Q381" s="244">
        <v>0</v>
      </c>
      <c r="R381" s="244">
        <f>Q381*H381</f>
        <v>0</v>
      </c>
      <c r="S381" s="244">
        <v>1.5940000000000001</v>
      </c>
      <c r="T381" s="245">
        <f>S381*H381</f>
        <v>3.0604800000000001</v>
      </c>
      <c r="AR381" s="246" t="s">
        <v>148</v>
      </c>
      <c r="AT381" s="246" t="s">
        <v>143</v>
      </c>
      <c r="AU381" s="246" t="s">
        <v>87</v>
      </c>
      <c r="AY381" s="116" t="s">
        <v>141</v>
      </c>
      <c r="BE381" s="247">
        <f>IF(N381="základní",J381,0)</f>
        <v>0</v>
      </c>
      <c r="BF381" s="247">
        <f>IF(N381="snížená",J381,0)</f>
        <v>0</v>
      </c>
      <c r="BG381" s="247">
        <f>IF(N381="zákl. přenesená",J381,0)</f>
        <v>0</v>
      </c>
      <c r="BH381" s="247">
        <f>IF(N381="sníž. přenesená",J381,0)</f>
        <v>0</v>
      </c>
      <c r="BI381" s="247">
        <f>IF(N381="nulová",J381,0)</f>
        <v>0</v>
      </c>
      <c r="BJ381" s="116" t="s">
        <v>85</v>
      </c>
      <c r="BK381" s="247">
        <f>ROUND(I381*H381,2)</f>
        <v>0</v>
      </c>
      <c r="BL381" s="116" t="s">
        <v>148</v>
      </c>
      <c r="BM381" s="246" t="s">
        <v>497</v>
      </c>
    </row>
    <row r="382" spans="2:65" s="8" customFormat="1" ht="11.25">
      <c r="B382" s="5"/>
      <c r="C382" s="172"/>
      <c r="D382" s="275" t="s">
        <v>150</v>
      </c>
      <c r="E382" s="172"/>
      <c r="F382" s="276" t="s">
        <v>498</v>
      </c>
      <c r="G382" s="172"/>
      <c r="H382" s="172"/>
      <c r="I382" s="172"/>
      <c r="J382" s="172"/>
      <c r="K382" s="172"/>
      <c r="L382" s="5"/>
      <c r="M382" s="256"/>
      <c r="T382" s="142"/>
      <c r="AT382" s="116" t="s">
        <v>150</v>
      </c>
      <c r="AU382" s="116" t="s">
        <v>87</v>
      </c>
    </row>
    <row r="383" spans="2:65" s="9" customFormat="1" ht="11.25">
      <c r="B383" s="248"/>
      <c r="C383" s="267"/>
      <c r="D383" s="268" t="s">
        <v>152</v>
      </c>
      <c r="E383" s="269" t="s">
        <v>3</v>
      </c>
      <c r="F383" s="270" t="s">
        <v>153</v>
      </c>
      <c r="G383" s="267"/>
      <c r="H383" s="269" t="s">
        <v>3</v>
      </c>
      <c r="I383" s="267"/>
      <c r="J383" s="267"/>
      <c r="K383" s="267"/>
      <c r="L383" s="248"/>
      <c r="M383" s="250"/>
      <c r="T383" s="251"/>
      <c r="AT383" s="249" t="s">
        <v>152</v>
      </c>
      <c r="AU383" s="249" t="s">
        <v>87</v>
      </c>
      <c r="AV383" s="9" t="s">
        <v>85</v>
      </c>
      <c r="AW383" s="9" t="s">
        <v>37</v>
      </c>
      <c r="AX383" s="9" t="s">
        <v>77</v>
      </c>
      <c r="AY383" s="249" t="s">
        <v>141</v>
      </c>
    </row>
    <row r="384" spans="2:65" s="10" customFormat="1" ht="11.25">
      <c r="B384" s="252"/>
      <c r="C384" s="271"/>
      <c r="D384" s="268" t="s">
        <v>152</v>
      </c>
      <c r="E384" s="272" t="s">
        <v>3</v>
      </c>
      <c r="F384" s="273" t="s">
        <v>499</v>
      </c>
      <c r="G384" s="271"/>
      <c r="H384" s="274">
        <v>1.92</v>
      </c>
      <c r="I384" s="271"/>
      <c r="J384" s="271"/>
      <c r="K384" s="271"/>
      <c r="L384" s="252"/>
      <c r="M384" s="254"/>
      <c r="T384" s="255"/>
      <c r="AT384" s="253" t="s">
        <v>152</v>
      </c>
      <c r="AU384" s="253" t="s">
        <v>87</v>
      </c>
      <c r="AV384" s="10" t="s">
        <v>87</v>
      </c>
      <c r="AW384" s="10" t="s">
        <v>37</v>
      </c>
      <c r="AX384" s="10" t="s">
        <v>85</v>
      </c>
      <c r="AY384" s="253" t="s">
        <v>141</v>
      </c>
    </row>
    <row r="385" spans="2:65" s="8" customFormat="1" ht="16.5" customHeight="1">
      <c r="B385" s="5"/>
      <c r="C385" s="260" t="s">
        <v>500</v>
      </c>
      <c r="D385" s="260" t="s">
        <v>143</v>
      </c>
      <c r="E385" s="261" t="s">
        <v>501</v>
      </c>
      <c r="F385" s="262" t="s">
        <v>502</v>
      </c>
      <c r="G385" s="263" t="s">
        <v>419</v>
      </c>
      <c r="H385" s="264">
        <v>13.5</v>
      </c>
      <c r="I385" s="6"/>
      <c r="J385" s="266">
        <f>ROUND(I385*H385,2)</f>
        <v>0</v>
      </c>
      <c r="K385" s="262" t="s">
        <v>147</v>
      </c>
      <c r="L385" s="5"/>
      <c r="M385" s="7" t="s">
        <v>3</v>
      </c>
      <c r="N385" s="243" t="s">
        <v>48</v>
      </c>
      <c r="P385" s="244">
        <f>O385*H385</f>
        <v>0</v>
      </c>
      <c r="Q385" s="244">
        <v>0</v>
      </c>
      <c r="R385" s="244">
        <f>Q385*H385</f>
        <v>0</v>
      </c>
      <c r="S385" s="244">
        <v>2.4</v>
      </c>
      <c r="T385" s="245">
        <f>S385*H385</f>
        <v>32.4</v>
      </c>
      <c r="AR385" s="246" t="s">
        <v>148</v>
      </c>
      <c r="AT385" s="246" t="s">
        <v>143</v>
      </c>
      <c r="AU385" s="246" t="s">
        <v>87</v>
      </c>
      <c r="AY385" s="116" t="s">
        <v>141</v>
      </c>
      <c r="BE385" s="247">
        <f>IF(N385="základní",J385,0)</f>
        <v>0</v>
      </c>
      <c r="BF385" s="247">
        <f>IF(N385="snížená",J385,0)</f>
        <v>0</v>
      </c>
      <c r="BG385" s="247">
        <f>IF(N385="zákl. přenesená",J385,0)</f>
        <v>0</v>
      </c>
      <c r="BH385" s="247">
        <f>IF(N385="sníž. přenesená",J385,0)</f>
        <v>0</v>
      </c>
      <c r="BI385" s="247">
        <f>IF(N385="nulová",J385,0)</f>
        <v>0</v>
      </c>
      <c r="BJ385" s="116" t="s">
        <v>85</v>
      </c>
      <c r="BK385" s="247">
        <f>ROUND(I385*H385,2)</f>
        <v>0</v>
      </c>
      <c r="BL385" s="116" t="s">
        <v>148</v>
      </c>
      <c r="BM385" s="246" t="s">
        <v>503</v>
      </c>
    </row>
    <row r="386" spans="2:65" s="8" customFormat="1" ht="11.25">
      <c r="B386" s="5"/>
      <c r="C386" s="172"/>
      <c r="D386" s="275" t="s">
        <v>150</v>
      </c>
      <c r="E386" s="172"/>
      <c r="F386" s="276" t="s">
        <v>504</v>
      </c>
      <c r="G386" s="172"/>
      <c r="H386" s="172"/>
      <c r="I386" s="172"/>
      <c r="J386" s="172"/>
      <c r="K386" s="172"/>
      <c r="L386" s="5"/>
      <c r="M386" s="256"/>
      <c r="T386" s="142"/>
      <c r="AT386" s="116" t="s">
        <v>150</v>
      </c>
      <c r="AU386" s="116" t="s">
        <v>87</v>
      </c>
    </row>
    <row r="387" spans="2:65" s="9" customFormat="1" ht="11.25">
      <c r="B387" s="248"/>
      <c r="C387" s="267"/>
      <c r="D387" s="268" t="s">
        <v>152</v>
      </c>
      <c r="E387" s="269" t="s">
        <v>3</v>
      </c>
      <c r="F387" s="270" t="s">
        <v>153</v>
      </c>
      <c r="G387" s="267"/>
      <c r="H387" s="269" t="s">
        <v>3</v>
      </c>
      <c r="I387" s="267"/>
      <c r="J387" s="267"/>
      <c r="K387" s="267"/>
      <c r="L387" s="248"/>
      <c r="M387" s="250"/>
      <c r="T387" s="251"/>
      <c r="AT387" s="249" t="s">
        <v>152</v>
      </c>
      <c r="AU387" s="249" t="s">
        <v>87</v>
      </c>
      <c r="AV387" s="9" t="s">
        <v>85</v>
      </c>
      <c r="AW387" s="9" t="s">
        <v>37</v>
      </c>
      <c r="AX387" s="9" t="s">
        <v>77</v>
      </c>
      <c r="AY387" s="249" t="s">
        <v>141</v>
      </c>
    </row>
    <row r="388" spans="2:65" s="10" customFormat="1" ht="11.25">
      <c r="B388" s="252"/>
      <c r="C388" s="271"/>
      <c r="D388" s="268" t="s">
        <v>152</v>
      </c>
      <c r="E388" s="272" t="s">
        <v>3</v>
      </c>
      <c r="F388" s="273" t="s">
        <v>505</v>
      </c>
      <c r="G388" s="271"/>
      <c r="H388" s="274">
        <v>13.5</v>
      </c>
      <c r="I388" s="271"/>
      <c r="J388" s="271"/>
      <c r="K388" s="271"/>
      <c r="L388" s="252"/>
      <c r="M388" s="254"/>
      <c r="T388" s="255"/>
      <c r="AT388" s="253" t="s">
        <v>152</v>
      </c>
      <c r="AU388" s="253" t="s">
        <v>87</v>
      </c>
      <c r="AV388" s="10" t="s">
        <v>87</v>
      </c>
      <c r="AW388" s="10" t="s">
        <v>37</v>
      </c>
      <c r="AX388" s="10" t="s">
        <v>85</v>
      </c>
      <c r="AY388" s="253" t="s">
        <v>141</v>
      </c>
    </row>
    <row r="389" spans="2:65" s="8" customFormat="1" ht="16.5" customHeight="1">
      <c r="B389" s="5"/>
      <c r="C389" s="260" t="s">
        <v>506</v>
      </c>
      <c r="D389" s="260" t="s">
        <v>143</v>
      </c>
      <c r="E389" s="261" t="s">
        <v>507</v>
      </c>
      <c r="F389" s="262" t="s">
        <v>508</v>
      </c>
      <c r="G389" s="263" t="s">
        <v>146</v>
      </c>
      <c r="H389" s="264">
        <v>75.14</v>
      </c>
      <c r="I389" s="6"/>
      <c r="J389" s="266">
        <f>ROUND(I389*H389,2)</f>
        <v>0</v>
      </c>
      <c r="K389" s="262" t="s">
        <v>147</v>
      </c>
      <c r="L389" s="5"/>
      <c r="M389" s="7" t="s">
        <v>3</v>
      </c>
      <c r="N389" s="243" t="s">
        <v>48</v>
      </c>
      <c r="P389" s="244">
        <f>O389*H389</f>
        <v>0</v>
      </c>
      <c r="Q389" s="244">
        <v>0</v>
      </c>
      <c r="R389" s="244">
        <f>Q389*H389</f>
        <v>0</v>
      </c>
      <c r="S389" s="244">
        <v>0.108</v>
      </c>
      <c r="T389" s="245">
        <f>S389*H389</f>
        <v>8.1151199999999992</v>
      </c>
      <c r="AR389" s="246" t="s">
        <v>148</v>
      </c>
      <c r="AT389" s="246" t="s">
        <v>143</v>
      </c>
      <c r="AU389" s="246" t="s">
        <v>87</v>
      </c>
      <c r="AY389" s="116" t="s">
        <v>141</v>
      </c>
      <c r="BE389" s="247">
        <f>IF(N389="základní",J389,0)</f>
        <v>0</v>
      </c>
      <c r="BF389" s="247">
        <f>IF(N389="snížená",J389,0)</f>
        <v>0</v>
      </c>
      <c r="BG389" s="247">
        <f>IF(N389="zákl. přenesená",J389,0)</f>
        <v>0</v>
      </c>
      <c r="BH389" s="247">
        <f>IF(N389="sníž. přenesená",J389,0)</f>
        <v>0</v>
      </c>
      <c r="BI389" s="247">
        <f>IF(N389="nulová",J389,0)</f>
        <v>0</v>
      </c>
      <c r="BJ389" s="116" t="s">
        <v>85</v>
      </c>
      <c r="BK389" s="247">
        <f>ROUND(I389*H389,2)</f>
        <v>0</v>
      </c>
      <c r="BL389" s="116" t="s">
        <v>148</v>
      </c>
      <c r="BM389" s="246" t="s">
        <v>509</v>
      </c>
    </row>
    <row r="390" spans="2:65" s="8" customFormat="1" ht="11.25">
      <c r="B390" s="5"/>
      <c r="C390" s="172"/>
      <c r="D390" s="275" t="s">
        <v>150</v>
      </c>
      <c r="E390" s="172"/>
      <c r="F390" s="276" t="s">
        <v>510</v>
      </c>
      <c r="G390" s="172"/>
      <c r="H390" s="172"/>
      <c r="I390" s="172"/>
      <c r="J390" s="172"/>
      <c r="K390" s="172"/>
      <c r="L390" s="5"/>
      <c r="M390" s="256"/>
      <c r="T390" s="142"/>
      <c r="AT390" s="116" t="s">
        <v>150</v>
      </c>
      <c r="AU390" s="116" t="s">
        <v>87</v>
      </c>
    </row>
    <row r="391" spans="2:65" s="9" customFormat="1" ht="11.25">
      <c r="B391" s="248"/>
      <c r="C391" s="267"/>
      <c r="D391" s="268" t="s">
        <v>152</v>
      </c>
      <c r="E391" s="269" t="s">
        <v>3</v>
      </c>
      <c r="F391" s="270" t="s">
        <v>153</v>
      </c>
      <c r="G391" s="267"/>
      <c r="H391" s="269" t="s">
        <v>3</v>
      </c>
      <c r="I391" s="267"/>
      <c r="J391" s="267"/>
      <c r="K391" s="267"/>
      <c r="L391" s="248"/>
      <c r="M391" s="250"/>
      <c r="T391" s="251"/>
      <c r="AT391" s="249" t="s">
        <v>152</v>
      </c>
      <c r="AU391" s="249" t="s">
        <v>87</v>
      </c>
      <c r="AV391" s="9" t="s">
        <v>85</v>
      </c>
      <c r="AW391" s="9" t="s">
        <v>37</v>
      </c>
      <c r="AX391" s="9" t="s">
        <v>77</v>
      </c>
      <c r="AY391" s="249" t="s">
        <v>141</v>
      </c>
    </row>
    <row r="392" spans="2:65" s="9" customFormat="1" ht="11.25">
      <c r="B392" s="248"/>
      <c r="C392" s="267"/>
      <c r="D392" s="268" t="s">
        <v>152</v>
      </c>
      <c r="E392" s="269" t="s">
        <v>3</v>
      </c>
      <c r="F392" s="270" t="s">
        <v>511</v>
      </c>
      <c r="G392" s="267"/>
      <c r="H392" s="269" t="s">
        <v>3</v>
      </c>
      <c r="I392" s="267"/>
      <c r="J392" s="267"/>
      <c r="K392" s="267"/>
      <c r="L392" s="248"/>
      <c r="M392" s="250"/>
      <c r="T392" s="251"/>
      <c r="AT392" s="249" t="s">
        <v>152</v>
      </c>
      <c r="AU392" s="249" t="s">
        <v>87</v>
      </c>
      <c r="AV392" s="9" t="s">
        <v>85</v>
      </c>
      <c r="AW392" s="9" t="s">
        <v>37</v>
      </c>
      <c r="AX392" s="9" t="s">
        <v>77</v>
      </c>
      <c r="AY392" s="249" t="s">
        <v>141</v>
      </c>
    </row>
    <row r="393" spans="2:65" s="10" customFormat="1" ht="11.25">
      <c r="B393" s="252"/>
      <c r="C393" s="271"/>
      <c r="D393" s="268" t="s">
        <v>152</v>
      </c>
      <c r="E393" s="272" t="s">
        <v>3</v>
      </c>
      <c r="F393" s="273" t="s">
        <v>512</v>
      </c>
      <c r="G393" s="271"/>
      <c r="H393" s="274">
        <v>75.14</v>
      </c>
      <c r="I393" s="271"/>
      <c r="J393" s="271"/>
      <c r="K393" s="271"/>
      <c r="L393" s="252"/>
      <c r="M393" s="254"/>
      <c r="T393" s="255"/>
      <c r="AT393" s="253" t="s">
        <v>152</v>
      </c>
      <c r="AU393" s="253" t="s">
        <v>87</v>
      </c>
      <c r="AV393" s="10" t="s">
        <v>87</v>
      </c>
      <c r="AW393" s="10" t="s">
        <v>37</v>
      </c>
      <c r="AX393" s="10" t="s">
        <v>85</v>
      </c>
      <c r="AY393" s="253" t="s">
        <v>141</v>
      </c>
    </row>
    <row r="394" spans="2:65" s="8" customFormat="1" ht="16.5" customHeight="1">
      <c r="B394" s="5"/>
      <c r="C394" s="260" t="s">
        <v>513</v>
      </c>
      <c r="D394" s="260" t="s">
        <v>143</v>
      </c>
      <c r="E394" s="261" t="s">
        <v>514</v>
      </c>
      <c r="F394" s="262" t="s">
        <v>515</v>
      </c>
      <c r="G394" s="263" t="s">
        <v>419</v>
      </c>
      <c r="H394" s="264">
        <v>39.395000000000003</v>
      </c>
      <c r="I394" s="6"/>
      <c r="J394" s="266">
        <f>ROUND(I394*H394,2)</f>
        <v>0</v>
      </c>
      <c r="K394" s="262" t="s">
        <v>147</v>
      </c>
      <c r="L394" s="5"/>
      <c r="M394" s="7" t="s">
        <v>3</v>
      </c>
      <c r="N394" s="243" t="s">
        <v>48</v>
      </c>
      <c r="P394" s="244">
        <f>O394*H394</f>
        <v>0</v>
      </c>
      <c r="Q394" s="244">
        <v>0</v>
      </c>
      <c r="R394" s="244">
        <f>Q394*H394</f>
        <v>0</v>
      </c>
      <c r="S394" s="244">
        <v>2.2000000000000002</v>
      </c>
      <c r="T394" s="245">
        <f>S394*H394</f>
        <v>86.669000000000011</v>
      </c>
      <c r="AR394" s="246" t="s">
        <v>148</v>
      </c>
      <c r="AT394" s="246" t="s">
        <v>143</v>
      </c>
      <c r="AU394" s="246" t="s">
        <v>87</v>
      </c>
      <c r="AY394" s="116" t="s">
        <v>141</v>
      </c>
      <c r="BE394" s="247">
        <f>IF(N394="základní",J394,0)</f>
        <v>0</v>
      </c>
      <c r="BF394" s="247">
        <f>IF(N394="snížená",J394,0)</f>
        <v>0</v>
      </c>
      <c r="BG394" s="247">
        <f>IF(N394="zákl. přenesená",J394,0)</f>
        <v>0</v>
      </c>
      <c r="BH394" s="247">
        <f>IF(N394="sníž. přenesená",J394,0)</f>
        <v>0</v>
      </c>
      <c r="BI394" s="247">
        <f>IF(N394="nulová",J394,0)</f>
        <v>0</v>
      </c>
      <c r="BJ394" s="116" t="s">
        <v>85</v>
      </c>
      <c r="BK394" s="247">
        <f>ROUND(I394*H394,2)</f>
        <v>0</v>
      </c>
      <c r="BL394" s="116" t="s">
        <v>148</v>
      </c>
      <c r="BM394" s="246" t="s">
        <v>516</v>
      </c>
    </row>
    <row r="395" spans="2:65" s="8" customFormat="1" ht="11.25">
      <c r="B395" s="5"/>
      <c r="C395" s="172"/>
      <c r="D395" s="275" t="s">
        <v>150</v>
      </c>
      <c r="E395" s="172"/>
      <c r="F395" s="276" t="s">
        <v>517</v>
      </c>
      <c r="G395" s="172"/>
      <c r="H395" s="172"/>
      <c r="I395" s="172"/>
      <c r="J395" s="172"/>
      <c r="K395" s="172"/>
      <c r="L395" s="5"/>
      <c r="M395" s="256"/>
      <c r="T395" s="142"/>
      <c r="AT395" s="116" t="s">
        <v>150</v>
      </c>
      <c r="AU395" s="116" t="s">
        <v>87</v>
      </c>
    </row>
    <row r="396" spans="2:65" s="9" customFormat="1" ht="11.25">
      <c r="B396" s="248"/>
      <c r="C396" s="267"/>
      <c r="D396" s="268" t="s">
        <v>152</v>
      </c>
      <c r="E396" s="269" t="s">
        <v>3</v>
      </c>
      <c r="F396" s="270" t="s">
        <v>153</v>
      </c>
      <c r="G396" s="267"/>
      <c r="H396" s="269" t="s">
        <v>3</v>
      </c>
      <c r="I396" s="267"/>
      <c r="J396" s="267"/>
      <c r="K396" s="267"/>
      <c r="L396" s="248"/>
      <c r="M396" s="250"/>
      <c r="T396" s="251"/>
      <c r="AT396" s="249" t="s">
        <v>152</v>
      </c>
      <c r="AU396" s="249" t="s">
        <v>87</v>
      </c>
      <c r="AV396" s="9" t="s">
        <v>85</v>
      </c>
      <c r="AW396" s="9" t="s">
        <v>37</v>
      </c>
      <c r="AX396" s="9" t="s">
        <v>77</v>
      </c>
      <c r="AY396" s="249" t="s">
        <v>141</v>
      </c>
    </row>
    <row r="397" spans="2:65" s="9" customFormat="1" ht="11.25">
      <c r="B397" s="248"/>
      <c r="C397" s="267"/>
      <c r="D397" s="268" t="s">
        <v>152</v>
      </c>
      <c r="E397" s="269" t="s">
        <v>3</v>
      </c>
      <c r="F397" s="270" t="s">
        <v>518</v>
      </c>
      <c r="G397" s="267"/>
      <c r="H397" s="269" t="s">
        <v>3</v>
      </c>
      <c r="I397" s="267"/>
      <c r="J397" s="267"/>
      <c r="K397" s="267"/>
      <c r="L397" s="248"/>
      <c r="M397" s="250"/>
      <c r="T397" s="251"/>
      <c r="AT397" s="249" t="s">
        <v>152</v>
      </c>
      <c r="AU397" s="249" t="s">
        <v>87</v>
      </c>
      <c r="AV397" s="9" t="s">
        <v>85</v>
      </c>
      <c r="AW397" s="9" t="s">
        <v>37</v>
      </c>
      <c r="AX397" s="9" t="s">
        <v>77</v>
      </c>
      <c r="AY397" s="249" t="s">
        <v>141</v>
      </c>
    </row>
    <row r="398" spans="2:65" s="10" customFormat="1" ht="11.25">
      <c r="B398" s="252"/>
      <c r="C398" s="271"/>
      <c r="D398" s="268" t="s">
        <v>152</v>
      </c>
      <c r="E398" s="272" t="s">
        <v>3</v>
      </c>
      <c r="F398" s="273" t="s">
        <v>519</v>
      </c>
      <c r="G398" s="271"/>
      <c r="H398" s="274">
        <v>582.86800000000005</v>
      </c>
      <c r="I398" s="271"/>
      <c r="J398" s="271"/>
      <c r="K398" s="271"/>
      <c r="L398" s="252"/>
      <c r="M398" s="254"/>
      <c r="T398" s="255"/>
      <c r="AT398" s="253" t="s">
        <v>152</v>
      </c>
      <c r="AU398" s="253" t="s">
        <v>87</v>
      </c>
      <c r="AV398" s="10" t="s">
        <v>87</v>
      </c>
      <c r="AW398" s="10" t="s">
        <v>37</v>
      </c>
      <c r="AX398" s="10" t="s">
        <v>77</v>
      </c>
      <c r="AY398" s="253" t="s">
        <v>141</v>
      </c>
    </row>
    <row r="399" spans="2:65" s="10" customFormat="1" ht="11.25">
      <c r="B399" s="252"/>
      <c r="C399" s="271"/>
      <c r="D399" s="268" t="s">
        <v>152</v>
      </c>
      <c r="E399" s="272" t="s">
        <v>3</v>
      </c>
      <c r="F399" s="273" t="s">
        <v>520</v>
      </c>
      <c r="G399" s="271"/>
      <c r="H399" s="274">
        <v>-17.25</v>
      </c>
      <c r="I399" s="271"/>
      <c r="J399" s="271"/>
      <c r="K399" s="271"/>
      <c r="L399" s="252"/>
      <c r="M399" s="254"/>
      <c r="T399" s="255"/>
      <c r="AT399" s="253" t="s">
        <v>152</v>
      </c>
      <c r="AU399" s="253" t="s">
        <v>87</v>
      </c>
      <c r="AV399" s="10" t="s">
        <v>87</v>
      </c>
      <c r="AW399" s="10" t="s">
        <v>37</v>
      </c>
      <c r="AX399" s="10" t="s">
        <v>77</v>
      </c>
      <c r="AY399" s="253" t="s">
        <v>141</v>
      </c>
    </row>
    <row r="400" spans="2:65" s="10" customFormat="1" ht="11.25">
      <c r="B400" s="252"/>
      <c r="C400" s="271"/>
      <c r="D400" s="268" t="s">
        <v>152</v>
      </c>
      <c r="E400" s="272" t="s">
        <v>3</v>
      </c>
      <c r="F400" s="273" t="s">
        <v>521</v>
      </c>
      <c r="G400" s="271"/>
      <c r="H400" s="274">
        <v>-75.14</v>
      </c>
      <c r="I400" s="271"/>
      <c r="J400" s="271"/>
      <c r="K400" s="271"/>
      <c r="L400" s="252"/>
      <c r="M400" s="254"/>
      <c r="T400" s="255"/>
      <c r="AT400" s="253" t="s">
        <v>152</v>
      </c>
      <c r="AU400" s="253" t="s">
        <v>87</v>
      </c>
      <c r="AV400" s="10" t="s">
        <v>87</v>
      </c>
      <c r="AW400" s="10" t="s">
        <v>37</v>
      </c>
      <c r="AX400" s="10" t="s">
        <v>77</v>
      </c>
      <c r="AY400" s="253" t="s">
        <v>141</v>
      </c>
    </row>
    <row r="401" spans="2:65" s="14" customFormat="1" ht="11.25">
      <c r="B401" s="324"/>
      <c r="C401" s="342"/>
      <c r="D401" s="268" t="s">
        <v>152</v>
      </c>
      <c r="E401" s="343" t="s">
        <v>3</v>
      </c>
      <c r="F401" s="344" t="s">
        <v>363</v>
      </c>
      <c r="G401" s="342"/>
      <c r="H401" s="345">
        <v>490.47800000000001</v>
      </c>
      <c r="I401" s="342"/>
      <c r="J401" s="342"/>
      <c r="K401" s="342"/>
      <c r="L401" s="324"/>
      <c r="M401" s="326"/>
      <c r="T401" s="327"/>
      <c r="AT401" s="325" t="s">
        <v>152</v>
      </c>
      <c r="AU401" s="325" t="s">
        <v>87</v>
      </c>
      <c r="AV401" s="14" t="s">
        <v>160</v>
      </c>
      <c r="AW401" s="14" t="s">
        <v>37</v>
      </c>
      <c r="AX401" s="14" t="s">
        <v>77</v>
      </c>
      <c r="AY401" s="325" t="s">
        <v>141</v>
      </c>
    </row>
    <row r="402" spans="2:65" s="9" customFormat="1" ht="11.25">
      <c r="B402" s="248"/>
      <c r="C402" s="267"/>
      <c r="D402" s="268" t="s">
        <v>152</v>
      </c>
      <c r="E402" s="269" t="s">
        <v>3</v>
      </c>
      <c r="F402" s="270" t="s">
        <v>522</v>
      </c>
      <c r="G402" s="267"/>
      <c r="H402" s="269" t="s">
        <v>3</v>
      </c>
      <c r="I402" s="267"/>
      <c r="J402" s="267"/>
      <c r="K402" s="267"/>
      <c r="L402" s="248"/>
      <c r="M402" s="250"/>
      <c r="T402" s="251"/>
      <c r="AT402" s="249" t="s">
        <v>152</v>
      </c>
      <c r="AU402" s="249" t="s">
        <v>87</v>
      </c>
      <c r="AV402" s="9" t="s">
        <v>85</v>
      </c>
      <c r="AW402" s="9" t="s">
        <v>37</v>
      </c>
      <c r="AX402" s="9" t="s">
        <v>77</v>
      </c>
      <c r="AY402" s="249" t="s">
        <v>141</v>
      </c>
    </row>
    <row r="403" spans="2:65" s="10" customFormat="1" ht="11.25">
      <c r="B403" s="252"/>
      <c r="C403" s="271"/>
      <c r="D403" s="268" t="s">
        <v>152</v>
      </c>
      <c r="E403" s="272" t="s">
        <v>3</v>
      </c>
      <c r="F403" s="273" t="s">
        <v>512</v>
      </c>
      <c r="G403" s="271"/>
      <c r="H403" s="274">
        <v>75.14</v>
      </c>
      <c r="I403" s="271"/>
      <c r="J403" s="271"/>
      <c r="K403" s="271"/>
      <c r="L403" s="252"/>
      <c r="M403" s="254"/>
      <c r="T403" s="255"/>
      <c r="AT403" s="253" t="s">
        <v>152</v>
      </c>
      <c r="AU403" s="253" t="s">
        <v>87</v>
      </c>
      <c r="AV403" s="10" t="s">
        <v>87</v>
      </c>
      <c r="AW403" s="10" t="s">
        <v>37</v>
      </c>
      <c r="AX403" s="10" t="s">
        <v>77</v>
      </c>
      <c r="AY403" s="253" t="s">
        <v>141</v>
      </c>
    </row>
    <row r="404" spans="2:65" s="14" customFormat="1" ht="11.25">
      <c r="B404" s="324"/>
      <c r="C404" s="342"/>
      <c r="D404" s="268" t="s">
        <v>152</v>
      </c>
      <c r="E404" s="343" t="s">
        <v>3</v>
      </c>
      <c r="F404" s="344" t="s">
        <v>363</v>
      </c>
      <c r="G404" s="342"/>
      <c r="H404" s="345">
        <v>75.14</v>
      </c>
      <c r="I404" s="342"/>
      <c r="J404" s="342"/>
      <c r="K404" s="342"/>
      <c r="L404" s="324"/>
      <c r="M404" s="326"/>
      <c r="T404" s="327"/>
      <c r="AT404" s="325" t="s">
        <v>152</v>
      </c>
      <c r="AU404" s="325" t="s">
        <v>87</v>
      </c>
      <c r="AV404" s="14" t="s">
        <v>160</v>
      </c>
      <c r="AW404" s="14" t="s">
        <v>37</v>
      </c>
      <c r="AX404" s="14" t="s">
        <v>77</v>
      </c>
      <c r="AY404" s="325" t="s">
        <v>141</v>
      </c>
    </row>
    <row r="405" spans="2:65" s="10" customFormat="1" ht="11.25">
      <c r="B405" s="252"/>
      <c r="C405" s="271"/>
      <c r="D405" s="268" t="s">
        <v>152</v>
      </c>
      <c r="E405" s="272" t="s">
        <v>3</v>
      </c>
      <c r="F405" s="273" t="s">
        <v>523</v>
      </c>
      <c r="G405" s="271"/>
      <c r="H405" s="274">
        <v>39.395000000000003</v>
      </c>
      <c r="I405" s="271"/>
      <c r="J405" s="271"/>
      <c r="K405" s="271"/>
      <c r="L405" s="252"/>
      <c r="M405" s="254"/>
      <c r="T405" s="255"/>
      <c r="AT405" s="253" t="s">
        <v>152</v>
      </c>
      <c r="AU405" s="253" t="s">
        <v>87</v>
      </c>
      <c r="AV405" s="10" t="s">
        <v>87</v>
      </c>
      <c r="AW405" s="10" t="s">
        <v>37</v>
      </c>
      <c r="AX405" s="10" t="s">
        <v>85</v>
      </c>
      <c r="AY405" s="253" t="s">
        <v>141</v>
      </c>
    </row>
    <row r="406" spans="2:65" s="8" customFormat="1" ht="21.75" customHeight="1">
      <c r="B406" s="5"/>
      <c r="C406" s="260" t="s">
        <v>524</v>
      </c>
      <c r="D406" s="260" t="s">
        <v>143</v>
      </c>
      <c r="E406" s="261" t="s">
        <v>525</v>
      </c>
      <c r="F406" s="262" t="s">
        <v>526</v>
      </c>
      <c r="G406" s="263" t="s">
        <v>419</v>
      </c>
      <c r="H406" s="264">
        <v>39.395000000000003</v>
      </c>
      <c r="I406" s="6"/>
      <c r="J406" s="266">
        <f>ROUND(I406*H406,2)</f>
        <v>0</v>
      </c>
      <c r="K406" s="262" t="s">
        <v>147</v>
      </c>
      <c r="L406" s="5"/>
      <c r="M406" s="7" t="s">
        <v>3</v>
      </c>
      <c r="N406" s="243" t="s">
        <v>48</v>
      </c>
      <c r="P406" s="244">
        <f>O406*H406</f>
        <v>0</v>
      </c>
      <c r="Q406" s="244">
        <v>0</v>
      </c>
      <c r="R406" s="244">
        <f>Q406*H406</f>
        <v>0</v>
      </c>
      <c r="S406" s="244">
        <v>4.3999999999999997E-2</v>
      </c>
      <c r="T406" s="245">
        <f>S406*H406</f>
        <v>1.7333800000000001</v>
      </c>
      <c r="AR406" s="246" t="s">
        <v>148</v>
      </c>
      <c r="AT406" s="246" t="s">
        <v>143</v>
      </c>
      <c r="AU406" s="246" t="s">
        <v>87</v>
      </c>
      <c r="AY406" s="116" t="s">
        <v>141</v>
      </c>
      <c r="BE406" s="247">
        <f>IF(N406="základní",J406,0)</f>
        <v>0</v>
      </c>
      <c r="BF406" s="247">
        <f>IF(N406="snížená",J406,0)</f>
        <v>0</v>
      </c>
      <c r="BG406" s="247">
        <f>IF(N406="zákl. přenesená",J406,0)</f>
        <v>0</v>
      </c>
      <c r="BH406" s="247">
        <f>IF(N406="sníž. přenesená",J406,0)</f>
        <v>0</v>
      </c>
      <c r="BI406" s="247">
        <f>IF(N406="nulová",J406,0)</f>
        <v>0</v>
      </c>
      <c r="BJ406" s="116" t="s">
        <v>85</v>
      </c>
      <c r="BK406" s="247">
        <f>ROUND(I406*H406,2)</f>
        <v>0</v>
      </c>
      <c r="BL406" s="116" t="s">
        <v>148</v>
      </c>
      <c r="BM406" s="246" t="s">
        <v>527</v>
      </c>
    </row>
    <row r="407" spans="2:65" s="8" customFormat="1" ht="11.25">
      <c r="B407" s="5"/>
      <c r="C407" s="172"/>
      <c r="D407" s="275" t="s">
        <v>150</v>
      </c>
      <c r="E407" s="172"/>
      <c r="F407" s="276" t="s">
        <v>528</v>
      </c>
      <c r="G407" s="172"/>
      <c r="H407" s="172"/>
      <c r="I407" s="172"/>
      <c r="J407" s="172"/>
      <c r="K407" s="172"/>
      <c r="L407" s="5"/>
      <c r="M407" s="256"/>
      <c r="T407" s="142"/>
      <c r="AT407" s="116" t="s">
        <v>150</v>
      </c>
      <c r="AU407" s="116" t="s">
        <v>87</v>
      </c>
    </row>
    <row r="408" spans="2:65" s="8" customFormat="1" ht="24.2" customHeight="1">
      <c r="B408" s="5"/>
      <c r="C408" s="260" t="s">
        <v>529</v>
      </c>
      <c r="D408" s="260" t="s">
        <v>143</v>
      </c>
      <c r="E408" s="261" t="s">
        <v>530</v>
      </c>
      <c r="F408" s="262" t="s">
        <v>531</v>
      </c>
      <c r="G408" s="263" t="s">
        <v>146</v>
      </c>
      <c r="H408" s="264">
        <v>565.61800000000005</v>
      </c>
      <c r="I408" s="6"/>
      <c r="J408" s="266">
        <f>ROUND(I408*H408,2)</f>
        <v>0</v>
      </c>
      <c r="K408" s="262" t="s">
        <v>147</v>
      </c>
      <c r="L408" s="5"/>
      <c r="M408" s="7" t="s">
        <v>3</v>
      </c>
      <c r="N408" s="243" t="s">
        <v>48</v>
      </c>
      <c r="P408" s="244">
        <f>O408*H408</f>
        <v>0</v>
      </c>
      <c r="Q408" s="244">
        <v>0</v>
      </c>
      <c r="R408" s="244">
        <f>Q408*H408</f>
        <v>0</v>
      </c>
      <c r="S408" s="244">
        <v>3.5000000000000003E-2</v>
      </c>
      <c r="T408" s="245">
        <f>S408*H408</f>
        <v>19.796630000000004</v>
      </c>
      <c r="AR408" s="246" t="s">
        <v>148</v>
      </c>
      <c r="AT408" s="246" t="s">
        <v>143</v>
      </c>
      <c r="AU408" s="246" t="s">
        <v>87</v>
      </c>
      <c r="AY408" s="116" t="s">
        <v>141</v>
      </c>
      <c r="BE408" s="247">
        <f>IF(N408="základní",J408,0)</f>
        <v>0</v>
      </c>
      <c r="BF408" s="247">
        <f>IF(N408="snížená",J408,0)</f>
        <v>0</v>
      </c>
      <c r="BG408" s="247">
        <f>IF(N408="zákl. přenesená",J408,0)</f>
        <v>0</v>
      </c>
      <c r="BH408" s="247">
        <f>IF(N408="sníž. přenesená",J408,0)</f>
        <v>0</v>
      </c>
      <c r="BI408" s="247">
        <f>IF(N408="nulová",J408,0)</f>
        <v>0</v>
      </c>
      <c r="BJ408" s="116" t="s">
        <v>85</v>
      </c>
      <c r="BK408" s="247">
        <f>ROUND(I408*H408,2)</f>
        <v>0</v>
      </c>
      <c r="BL408" s="116" t="s">
        <v>148</v>
      </c>
      <c r="BM408" s="246" t="s">
        <v>532</v>
      </c>
    </row>
    <row r="409" spans="2:65" s="8" customFormat="1" ht="11.25">
      <c r="B409" s="5"/>
      <c r="C409" s="172"/>
      <c r="D409" s="275" t="s">
        <v>150</v>
      </c>
      <c r="E409" s="172"/>
      <c r="F409" s="276" t="s">
        <v>533</v>
      </c>
      <c r="G409" s="172"/>
      <c r="H409" s="172"/>
      <c r="I409" s="172"/>
      <c r="J409" s="172"/>
      <c r="K409" s="172"/>
      <c r="L409" s="5"/>
      <c r="M409" s="256"/>
      <c r="T409" s="142"/>
      <c r="AT409" s="116" t="s">
        <v>150</v>
      </c>
      <c r="AU409" s="116" t="s">
        <v>87</v>
      </c>
    </row>
    <row r="410" spans="2:65" s="9" customFormat="1" ht="11.25">
      <c r="B410" s="248"/>
      <c r="C410" s="267"/>
      <c r="D410" s="268" t="s">
        <v>152</v>
      </c>
      <c r="E410" s="269" t="s">
        <v>3</v>
      </c>
      <c r="F410" s="270" t="s">
        <v>153</v>
      </c>
      <c r="G410" s="267"/>
      <c r="H410" s="269" t="s">
        <v>3</v>
      </c>
      <c r="I410" s="267"/>
      <c r="J410" s="267"/>
      <c r="K410" s="267"/>
      <c r="L410" s="248"/>
      <c r="M410" s="250"/>
      <c r="T410" s="251"/>
      <c r="AT410" s="249" t="s">
        <v>152</v>
      </c>
      <c r="AU410" s="249" t="s">
        <v>87</v>
      </c>
      <c r="AV410" s="9" t="s">
        <v>85</v>
      </c>
      <c r="AW410" s="9" t="s">
        <v>37</v>
      </c>
      <c r="AX410" s="9" t="s">
        <v>77</v>
      </c>
      <c r="AY410" s="249" t="s">
        <v>141</v>
      </c>
    </row>
    <row r="411" spans="2:65" s="9" customFormat="1" ht="11.25">
      <c r="B411" s="248"/>
      <c r="C411" s="267"/>
      <c r="D411" s="268" t="s">
        <v>152</v>
      </c>
      <c r="E411" s="269" t="s">
        <v>3</v>
      </c>
      <c r="F411" s="270" t="s">
        <v>534</v>
      </c>
      <c r="G411" s="267"/>
      <c r="H411" s="269" t="s">
        <v>3</v>
      </c>
      <c r="I411" s="267"/>
      <c r="J411" s="267"/>
      <c r="K411" s="267"/>
      <c r="L411" s="248"/>
      <c r="M411" s="250"/>
      <c r="T411" s="251"/>
      <c r="AT411" s="249" t="s">
        <v>152</v>
      </c>
      <c r="AU411" s="249" t="s">
        <v>87</v>
      </c>
      <c r="AV411" s="9" t="s">
        <v>85</v>
      </c>
      <c r="AW411" s="9" t="s">
        <v>37</v>
      </c>
      <c r="AX411" s="9" t="s">
        <v>77</v>
      </c>
      <c r="AY411" s="249" t="s">
        <v>141</v>
      </c>
    </row>
    <row r="412" spans="2:65" s="10" customFormat="1" ht="11.25">
      <c r="B412" s="252"/>
      <c r="C412" s="271"/>
      <c r="D412" s="268" t="s">
        <v>152</v>
      </c>
      <c r="E412" s="272" t="s">
        <v>3</v>
      </c>
      <c r="F412" s="273" t="s">
        <v>519</v>
      </c>
      <c r="G412" s="271"/>
      <c r="H412" s="274">
        <v>582.86800000000005</v>
      </c>
      <c r="I412" s="271"/>
      <c r="J412" s="271"/>
      <c r="K412" s="271"/>
      <c r="L412" s="252"/>
      <c r="M412" s="254"/>
      <c r="T412" s="255"/>
      <c r="AT412" s="253" t="s">
        <v>152</v>
      </c>
      <c r="AU412" s="253" t="s">
        <v>87</v>
      </c>
      <c r="AV412" s="10" t="s">
        <v>87</v>
      </c>
      <c r="AW412" s="10" t="s">
        <v>37</v>
      </c>
      <c r="AX412" s="10" t="s">
        <v>77</v>
      </c>
      <c r="AY412" s="253" t="s">
        <v>141</v>
      </c>
    </row>
    <row r="413" spans="2:65" s="10" customFormat="1" ht="11.25">
      <c r="B413" s="252"/>
      <c r="C413" s="271"/>
      <c r="D413" s="268" t="s">
        <v>152</v>
      </c>
      <c r="E413" s="272" t="s">
        <v>3</v>
      </c>
      <c r="F413" s="273" t="s">
        <v>520</v>
      </c>
      <c r="G413" s="271"/>
      <c r="H413" s="274">
        <v>-17.25</v>
      </c>
      <c r="I413" s="271"/>
      <c r="J413" s="271"/>
      <c r="K413" s="271"/>
      <c r="L413" s="252"/>
      <c r="M413" s="254"/>
      <c r="T413" s="255"/>
      <c r="AT413" s="253" t="s">
        <v>152</v>
      </c>
      <c r="AU413" s="253" t="s">
        <v>87</v>
      </c>
      <c r="AV413" s="10" t="s">
        <v>87</v>
      </c>
      <c r="AW413" s="10" t="s">
        <v>37</v>
      </c>
      <c r="AX413" s="10" t="s">
        <v>77</v>
      </c>
      <c r="AY413" s="253" t="s">
        <v>141</v>
      </c>
    </row>
    <row r="414" spans="2:65" s="11" customFormat="1" ht="11.25">
      <c r="B414" s="318"/>
      <c r="C414" s="332"/>
      <c r="D414" s="268" t="s">
        <v>152</v>
      </c>
      <c r="E414" s="333" t="s">
        <v>3</v>
      </c>
      <c r="F414" s="334" t="s">
        <v>173</v>
      </c>
      <c r="G414" s="332"/>
      <c r="H414" s="335">
        <v>565.61800000000005</v>
      </c>
      <c r="I414" s="332"/>
      <c r="J414" s="332"/>
      <c r="K414" s="332"/>
      <c r="L414" s="318"/>
      <c r="M414" s="320"/>
      <c r="T414" s="321"/>
      <c r="AT414" s="319" t="s">
        <v>152</v>
      </c>
      <c r="AU414" s="319" t="s">
        <v>87</v>
      </c>
      <c r="AV414" s="11" t="s">
        <v>148</v>
      </c>
      <c r="AW414" s="11" t="s">
        <v>37</v>
      </c>
      <c r="AX414" s="11" t="s">
        <v>85</v>
      </c>
      <c r="AY414" s="319" t="s">
        <v>141</v>
      </c>
    </row>
    <row r="415" spans="2:65" s="8" customFormat="1" ht="16.5" customHeight="1">
      <c r="B415" s="5"/>
      <c r="C415" s="260" t="s">
        <v>535</v>
      </c>
      <c r="D415" s="260" t="s">
        <v>143</v>
      </c>
      <c r="E415" s="261" t="s">
        <v>536</v>
      </c>
      <c r="F415" s="262" t="s">
        <v>537</v>
      </c>
      <c r="G415" s="263" t="s">
        <v>226</v>
      </c>
      <c r="H415" s="264">
        <v>500</v>
      </c>
      <c r="I415" s="6"/>
      <c r="J415" s="266">
        <f>ROUND(I415*H415,2)</f>
        <v>0</v>
      </c>
      <c r="K415" s="262" t="s">
        <v>147</v>
      </c>
      <c r="L415" s="5"/>
      <c r="M415" s="7" t="s">
        <v>3</v>
      </c>
      <c r="N415" s="243" t="s">
        <v>48</v>
      </c>
      <c r="P415" s="244">
        <f>O415*H415</f>
        <v>0</v>
      </c>
      <c r="Q415" s="244">
        <v>0</v>
      </c>
      <c r="R415" s="244">
        <f>Q415*H415</f>
        <v>0</v>
      </c>
      <c r="S415" s="244">
        <v>8.9999999999999993E-3</v>
      </c>
      <c r="T415" s="245">
        <f>S415*H415</f>
        <v>4.5</v>
      </c>
      <c r="AR415" s="246" t="s">
        <v>148</v>
      </c>
      <c r="AT415" s="246" t="s">
        <v>143</v>
      </c>
      <c r="AU415" s="246" t="s">
        <v>87</v>
      </c>
      <c r="AY415" s="116" t="s">
        <v>141</v>
      </c>
      <c r="BE415" s="247">
        <f>IF(N415="základní",J415,0)</f>
        <v>0</v>
      </c>
      <c r="BF415" s="247">
        <f>IF(N415="snížená",J415,0)</f>
        <v>0</v>
      </c>
      <c r="BG415" s="247">
        <f>IF(N415="zákl. přenesená",J415,0)</f>
        <v>0</v>
      </c>
      <c r="BH415" s="247">
        <f>IF(N415="sníž. přenesená",J415,0)</f>
        <v>0</v>
      </c>
      <c r="BI415" s="247">
        <f>IF(N415="nulová",J415,0)</f>
        <v>0</v>
      </c>
      <c r="BJ415" s="116" t="s">
        <v>85</v>
      </c>
      <c r="BK415" s="247">
        <f>ROUND(I415*H415,2)</f>
        <v>0</v>
      </c>
      <c r="BL415" s="116" t="s">
        <v>148</v>
      </c>
      <c r="BM415" s="246" t="s">
        <v>538</v>
      </c>
    </row>
    <row r="416" spans="2:65" s="8" customFormat="1" ht="11.25">
      <c r="B416" s="5"/>
      <c r="C416" s="172"/>
      <c r="D416" s="275" t="s">
        <v>150</v>
      </c>
      <c r="E416" s="172"/>
      <c r="F416" s="276" t="s">
        <v>539</v>
      </c>
      <c r="G416" s="172"/>
      <c r="H416" s="172"/>
      <c r="I416" s="172"/>
      <c r="J416" s="172"/>
      <c r="K416" s="172"/>
      <c r="L416" s="5"/>
      <c r="M416" s="256"/>
      <c r="T416" s="142"/>
      <c r="AT416" s="116" t="s">
        <v>150</v>
      </c>
      <c r="AU416" s="116" t="s">
        <v>87</v>
      </c>
    </row>
    <row r="417" spans="2:65" s="8" customFormat="1" ht="21.75" customHeight="1">
      <c r="B417" s="5"/>
      <c r="C417" s="260" t="s">
        <v>540</v>
      </c>
      <c r="D417" s="260" t="s">
        <v>143</v>
      </c>
      <c r="E417" s="261" t="s">
        <v>541</v>
      </c>
      <c r="F417" s="262" t="s">
        <v>542</v>
      </c>
      <c r="G417" s="263" t="s">
        <v>419</v>
      </c>
      <c r="H417" s="264">
        <v>338.79899999999998</v>
      </c>
      <c r="I417" s="6"/>
      <c r="J417" s="266">
        <f>ROUND(I417*H417,2)</f>
        <v>0</v>
      </c>
      <c r="K417" s="262" t="s">
        <v>147</v>
      </c>
      <c r="L417" s="5"/>
      <c r="M417" s="7" t="s">
        <v>3</v>
      </c>
      <c r="N417" s="243" t="s">
        <v>48</v>
      </c>
      <c r="P417" s="244">
        <f>O417*H417</f>
        <v>0</v>
      </c>
      <c r="Q417" s="244">
        <v>0</v>
      </c>
      <c r="R417" s="244">
        <f>Q417*H417</f>
        <v>0</v>
      </c>
      <c r="S417" s="244">
        <v>1.4</v>
      </c>
      <c r="T417" s="245">
        <f>S417*H417</f>
        <v>474.31859999999995</v>
      </c>
      <c r="AR417" s="246" t="s">
        <v>148</v>
      </c>
      <c r="AT417" s="246" t="s">
        <v>143</v>
      </c>
      <c r="AU417" s="246" t="s">
        <v>87</v>
      </c>
      <c r="AY417" s="116" t="s">
        <v>141</v>
      </c>
      <c r="BE417" s="247">
        <f>IF(N417="základní",J417,0)</f>
        <v>0</v>
      </c>
      <c r="BF417" s="247">
        <f>IF(N417="snížená",J417,0)</f>
        <v>0</v>
      </c>
      <c r="BG417" s="247">
        <f>IF(N417="zákl. přenesená",J417,0)</f>
        <v>0</v>
      </c>
      <c r="BH417" s="247">
        <f>IF(N417="sníž. přenesená",J417,0)</f>
        <v>0</v>
      </c>
      <c r="BI417" s="247">
        <f>IF(N417="nulová",J417,0)</f>
        <v>0</v>
      </c>
      <c r="BJ417" s="116" t="s">
        <v>85</v>
      </c>
      <c r="BK417" s="247">
        <f>ROUND(I417*H417,2)</f>
        <v>0</v>
      </c>
      <c r="BL417" s="116" t="s">
        <v>148</v>
      </c>
      <c r="BM417" s="246" t="s">
        <v>543</v>
      </c>
    </row>
    <row r="418" spans="2:65" s="8" customFormat="1" ht="11.25">
      <c r="B418" s="5"/>
      <c r="C418" s="172"/>
      <c r="D418" s="275" t="s">
        <v>150</v>
      </c>
      <c r="E418" s="172"/>
      <c r="F418" s="276" t="s">
        <v>544</v>
      </c>
      <c r="G418" s="172"/>
      <c r="H418" s="172"/>
      <c r="I418" s="172"/>
      <c r="J418" s="172"/>
      <c r="K418" s="172"/>
      <c r="L418" s="5"/>
      <c r="M418" s="256"/>
      <c r="T418" s="142"/>
      <c r="AT418" s="116" t="s">
        <v>150</v>
      </c>
      <c r="AU418" s="116" t="s">
        <v>87</v>
      </c>
    </row>
    <row r="419" spans="2:65" s="9" customFormat="1" ht="11.25">
      <c r="B419" s="248"/>
      <c r="C419" s="267"/>
      <c r="D419" s="268" t="s">
        <v>152</v>
      </c>
      <c r="E419" s="269" t="s">
        <v>3</v>
      </c>
      <c r="F419" s="270" t="s">
        <v>153</v>
      </c>
      <c r="G419" s="267"/>
      <c r="H419" s="269" t="s">
        <v>3</v>
      </c>
      <c r="I419" s="267"/>
      <c r="J419" s="267"/>
      <c r="K419" s="267"/>
      <c r="L419" s="248"/>
      <c r="M419" s="250"/>
      <c r="T419" s="251"/>
      <c r="AT419" s="249" t="s">
        <v>152</v>
      </c>
      <c r="AU419" s="249" t="s">
        <v>87</v>
      </c>
      <c r="AV419" s="9" t="s">
        <v>85</v>
      </c>
      <c r="AW419" s="9" t="s">
        <v>37</v>
      </c>
      <c r="AX419" s="9" t="s">
        <v>77</v>
      </c>
      <c r="AY419" s="249" t="s">
        <v>141</v>
      </c>
    </row>
    <row r="420" spans="2:65" s="9" customFormat="1" ht="11.25">
      <c r="B420" s="248"/>
      <c r="C420" s="267"/>
      <c r="D420" s="268" t="s">
        <v>152</v>
      </c>
      <c r="E420" s="269" t="s">
        <v>3</v>
      </c>
      <c r="F420" s="270" t="s">
        <v>545</v>
      </c>
      <c r="G420" s="267"/>
      <c r="H420" s="269" t="s">
        <v>3</v>
      </c>
      <c r="I420" s="267"/>
      <c r="J420" s="267"/>
      <c r="K420" s="267"/>
      <c r="L420" s="248"/>
      <c r="M420" s="250"/>
      <c r="T420" s="251"/>
      <c r="AT420" s="249" t="s">
        <v>152</v>
      </c>
      <c r="AU420" s="249" t="s">
        <v>87</v>
      </c>
      <c r="AV420" s="9" t="s">
        <v>85</v>
      </c>
      <c r="AW420" s="9" t="s">
        <v>37</v>
      </c>
      <c r="AX420" s="9" t="s">
        <v>77</v>
      </c>
      <c r="AY420" s="249" t="s">
        <v>141</v>
      </c>
    </row>
    <row r="421" spans="2:65" s="10" customFormat="1" ht="11.25">
      <c r="B421" s="252"/>
      <c r="C421" s="271"/>
      <c r="D421" s="268" t="s">
        <v>152</v>
      </c>
      <c r="E421" s="272" t="s">
        <v>3</v>
      </c>
      <c r="F421" s="273" t="s">
        <v>546</v>
      </c>
      <c r="G421" s="271"/>
      <c r="H421" s="274">
        <v>312.5</v>
      </c>
      <c r="I421" s="271"/>
      <c r="J421" s="271"/>
      <c r="K421" s="271"/>
      <c r="L421" s="252"/>
      <c r="M421" s="254"/>
      <c r="T421" s="255"/>
      <c r="AT421" s="253" t="s">
        <v>152</v>
      </c>
      <c r="AU421" s="253" t="s">
        <v>87</v>
      </c>
      <c r="AV421" s="10" t="s">
        <v>87</v>
      </c>
      <c r="AW421" s="10" t="s">
        <v>37</v>
      </c>
      <c r="AX421" s="10" t="s">
        <v>77</v>
      </c>
      <c r="AY421" s="253" t="s">
        <v>141</v>
      </c>
    </row>
    <row r="422" spans="2:65" s="9" customFormat="1" ht="11.25">
      <c r="B422" s="248"/>
      <c r="C422" s="267"/>
      <c r="D422" s="268" t="s">
        <v>152</v>
      </c>
      <c r="E422" s="269" t="s">
        <v>3</v>
      </c>
      <c r="F422" s="270" t="s">
        <v>547</v>
      </c>
      <c r="G422" s="267"/>
      <c r="H422" s="269" t="s">
        <v>3</v>
      </c>
      <c r="I422" s="267"/>
      <c r="J422" s="267"/>
      <c r="K422" s="267"/>
      <c r="L422" s="248"/>
      <c r="M422" s="250"/>
      <c r="T422" s="251"/>
      <c r="AT422" s="249" t="s">
        <v>152</v>
      </c>
      <c r="AU422" s="249" t="s">
        <v>87</v>
      </c>
      <c r="AV422" s="9" t="s">
        <v>85</v>
      </c>
      <c r="AW422" s="9" t="s">
        <v>37</v>
      </c>
      <c r="AX422" s="9" t="s">
        <v>77</v>
      </c>
      <c r="AY422" s="249" t="s">
        <v>141</v>
      </c>
    </row>
    <row r="423" spans="2:65" s="10" customFormat="1" ht="11.25">
      <c r="B423" s="252"/>
      <c r="C423" s="271"/>
      <c r="D423" s="268" t="s">
        <v>152</v>
      </c>
      <c r="E423" s="272" t="s">
        <v>3</v>
      </c>
      <c r="F423" s="273" t="s">
        <v>548</v>
      </c>
      <c r="G423" s="271"/>
      <c r="H423" s="274">
        <v>26.298999999999999</v>
      </c>
      <c r="I423" s="271"/>
      <c r="J423" s="271"/>
      <c r="K423" s="271"/>
      <c r="L423" s="252"/>
      <c r="M423" s="254"/>
      <c r="T423" s="255"/>
      <c r="AT423" s="253" t="s">
        <v>152</v>
      </c>
      <c r="AU423" s="253" t="s">
        <v>87</v>
      </c>
      <c r="AV423" s="10" t="s">
        <v>87</v>
      </c>
      <c r="AW423" s="10" t="s">
        <v>37</v>
      </c>
      <c r="AX423" s="10" t="s">
        <v>77</v>
      </c>
      <c r="AY423" s="253" t="s">
        <v>141</v>
      </c>
    </row>
    <row r="424" spans="2:65" s="11" customFormat="1" ht="11.25">
      <c r="B424" s="318"/>
      <c r="C424" s="332"/>
      <c r="D424" s="268" t="s">
        <v>152</v>
      </c>
      <c r="E424" s="333" t="s">
        <v>3</v>
      </c>
      <c r="F424" s="334" t="s">
        <v>173</v>
      </c>
      <c r="G424" s="332"/>
      <c r="H424" s="335">
        <v>338.79899999999998</v>
      </c>
      <c r="I424" s="332"/>
      <c r="J424" s="332"/>
      <c r="K424" s="332"/>
      <c r="L424" s="318"/>
      <c r="M424" s="320"/>
      <c r="T424" s="321"/>
      <c r="AT424" s="319" t="s">
        <v>152</v>
      </c>
      <c r="AU424" s="319" t="s">
        <v>87</v>
      </c>
      <c r="AV424" s="11" t="s">
        <v>148</v>
      </c>
      <c r="AW424" s="11" t="s">
        <v>37</v>
      </c>
      <c r="AX424" s="11" t="s">
        <v>85</v>
      </c>
      <c r="AY424" s="319" t="s">
        <v>141</v>
      </c>
    </row>
    <row r="425" spans="2:65" s="8" customFormat="1" ht="16.5" customHeight="1">
      <c r="B425" s="5"/>
      <c r="C425" s="260" t="s">
        <v>549</v>
      </c>
      <c r="D425" s="260" t="s">
        <v>143</v>
      </c>
      <c r="E425" s="261" t="s">
        <v>550</v>
      </c>
      <c r="F425" s="262" t="s">
        <v>551</v>
      </c>
      <c r="G425" s="263" t="s">
        <v>201</v>
      </c>
      <c r="H425" s="264">
        <v>1</v>
      </c>
      <c r="I425" s="6"/>
      <c r="J425" s="266">
        <f>ROUND(I425*H425,2)</f>
        <v>0</v>
      </c>
      <c r="K425" s="262" t="s">
        <v>147</v>
      </c>
      <c r="L425" s="5"/>
      <c r="M425" s="7" t="s">
        <v>3</v>
      </c>
      <c r="N425" s="243" t="s">
        <v>48</v>
      </c>
      <c r="P425" s="244">
        <f>O425*H425</f>
        <v>0</v>
      </c>
      <c r="Q425" s="244">
        <v>0</v>
      </c>
      <c r="R425" s="244">
        <f>Q425*H425</f>
        <v>0</v>
      </c>
      <c r="S425" s="244">
        <v>2.5000000000000001E-2</v>
      </c>
      <c r="T425" s="245">
        <f>S425*H425</f>
        <v>2.5000000000000001E-2</v>
      </c>
      <c r="AR425" s="246" t="s">
        <v>148</v>
      </c>
      <c r="AT425" s="246" t="s">
        <v>143</v>
      </c>
      <c r="AU425" s="246" t="s">
        <v>87</v>
      </c>
      <c r="AY425" s="116" t="s">
        <v>141</v>
      </c>
      <c r="BE425" s="247">
        <f>IF(N425="základní",J425,0)</f>
        <v>0</v>
      </c>
      <c r="BF425" s="247">
        <f>IF(N425="snížená",J425,0)</f>
        <v>0</v>
      </c>
      <c r="BG425" s="247">
        <f>IF(N425="zákl. přenesená",J425,0)</f>
        <v>0</v>
      </c>
      <c r="BH425" s="247">
        <f>IF(N425="sníž. přenesená",J425,0)</f>
        <v>0</v>
      </c>
      <c r="BI425" s="247">
        <f>IF(N425="nulová",J425,0)</f>
        <v>0</v>
      </c>
      <c r="BJ425" s="116" t="s">
        <v>85</v>
      </c>
      <c r="BK425" s="247">
        <f>ROUND(I425*H425,2)</f>
        <v>0</v>
      </c>
      <c r="BL425" s="116" t="s">
        <v>148</v>
      </c>
      <c r="BM425" s="246" t="s">
        <v>552</v>
      </c>
    </row>
    <row r="426" spans="2:65" s="8" customFormat="1" ht="11.25">
      <c r="B426" s="5"/>
      <c r="C426" s="172"/>
      <c r="D426" s="275" t="s">
        <v>150</v>
      </c>
      <c r="E426" s="172"/>
      <c r="F426" s="276" t="s">
        <v>553</v>
      </c>
      <c r="G426" s="172"/>
      <c r="H426" s="172"/>
      <c r="I426" s="172"/>
      <c r="J426" s="172"/>
      <c r="K426" s="172"/>
      <c r="L426" s="5"/>
      <c r="M426" s="256"/>
      <c r="T426" s="142"/>
      <c r="AT426" s="116" t="s">
        <v>150</v>
      </c>
      <c r="AU426" s="116" t="s">
        <v>87</v>
      </c>
    </row>
    <row r="427" spans="2:65" s="8" customFormat="1" ht="16.5" customHeight="1">
      <c r="B427" s="5"/>
      <c r="C427" s="260" t="s">
        <v>554</v>
      </c>
      <c r="D427" s="260" t="s">
        <v>143</v>
      </c>
      <c r="E427" s="261" t="s">
        <v>555</v>
      </c>
      <c r="F427" s="262" t="s">
        <v>556</v>
      </c>
      <c r="G427" s="263" t="s">
        <v>226</v>
      </c>
      <c r="H427" s="264">
        <v>16.5</v>
      </c>
      <c r="I427" s="6"/>
      <c r="J427" s="266">
        <f>ROUND(I427*H427,2)</f>
        <v>0</v>
      </c>
      <c r="K427" s="262" t="s">
        <v>147</v>
      </c>
      <c r="L427" s="5"/>
      <c r="M427" s="7" t="s">
        <v>3</v>
      </c>
      <c r="N427" s="243" t="s">
        <v>48</v>
      </c>
      <c r="P427" s="244">
        <f>O427*H427</f>
        <v>0</v>
      </c>
      <c r="Q427" s="244">
        <v>0</v>
      </c>
      <c r="R427" s="244">
        <f>Q427*H427</f>
        <v>0</v>
      </c>
      <c r="S427" s="244">
        <v>9.2499999999999995E-3</v>
      </c>
      <c r="T427" s="245">
        <f>S427*H427</f>
        <v>0.15262499999999998</v>
      </c>
      <c r="AR427" s="246" t="s">
        <v>148</v>
      </c>
      <c r="AT427" s="246" t="s">
        <v>143</v>
      </c>
      <c r="AU427" s="246" t="s">
        <v>87</v>
      </c>
      <c r="AY427" s="116" t="s">
        <v>141</v>
      </c>
      <c r="BE427" s="247">
        <f>IF(N427="základní",J427,0)</f>
        <v>0</v>
      </c>
      <c r="BF427" s="247">
        <f>IF(N427="snížená",J427,0)</f>
        <v>0</v>
      </c>
      <c r="BG427" s="247">
        <f>IF(N427="zákl. přenesená",J427,0)</f>
        <v>0</v>
      </c>
      <c r="BH427" s="247">
        <f>IF(N427="sníž. přenesená",J427,0)</f>
        <v>0</v>
      </c>
      <c r="BI427" s="247">
        <f>IF(N427="nulová",J427,0)</f>
        <v>0</v>
      </c>
      <c r="BJ427" s="116" t="s">
        <v>85</v>
      </c>
      <c r="BK427" s="247">
        <f>ROUND(I427*H427,2)</f>
        <v>0</v>
      </c>
      <c r="BL427" s="116" t="s">
        <v>148</v>
      </c>
      <c r="BM427" s="246" t="s">
        <v>557</v>
      </c>
    </row>
    <row r="428" spans="2:65" s="8" customFormat="1" ht="11.25">
      <c r="B428" s="5"/>
      <c r="C428" s="172"/>
      <c r="D428" s="275" t="s">
        <v>150</v>
      </c>
      <c r="E428" s="172"/>
      <c r="F428" s="276" t="s">
        <v>558</v>
      </c>
      <c r="G428" s="172"/>
      <c r="H428" s="172"/>
      <c r="I428" s="172"/>
      <c r="J428" s="172"/>
      <c r="K428" s="172"/>
      <c r="L428" s="5"/>
      <c r="M428" s="256"/>
      <c r="T428" s="142"/>
      <c r="AT428" s="116" t="s">
        <v>150</v>
      </c>
      <c r="AU428" s="116" t="s">
        <v>87</v>
      </c>
    </row>
    <row r="429" spans="2:65" s="9" customFormat="1" ht="11.25">
      <c r="B429" s="248"/>
      <c r="C429" s="267"/>
      <c r="D429" s="268" t="s">
        <v>152</v>
      </c>
      <c r="E429" s="269" t="s">
        <v>3</v>
      </c>
      <c r="F429" s="270" t="s">
        <v>153</v>
      </c>
      <c r="G429" s="267"/>
      <c r="H429" s="269" t="s">
        <v>3</v>
      </c>
      <c r="I429" s="267"/>
      <c r="J429" s="267"/>
      <c r="K429" s="267"/>
      <c r="L429" s="248"/>
      <c r="M429" s="250"/>
      <c r="T429" s="251"/>
      <c r="AT429" s="249" t="s">
        <v>152</v>
      </c>
      <c r="AU429" s="249" t="s">
        <v>87</v>
      </c>
      <c r="AV429" s="9" t="s">
        <v>85</v>
      </c>
      <c r="AW429" s="9" t="s">
        <v>37</v>
      </c>
      <c r="AX429" s="9" t="s">
        <v>77</v>
      </c>
      <c r="AY429" s="249" t="s">
        <v>141</v>
      </c>
    </row>
    <row r="430" spans="2:65" s="10" customFormat="1" ht="11.25">
      <c r="B430" s="252"/>
      <c r="C430" s="271"/>
      <c r="D430" s="268" t="s">
        <v>152</v>
      </c>
      <c r="E430" s="272" t="s">
        <v>3</v>
      </c>
      <c r="F430" s="273" t="s">
        <v>559</v>
      </c>
      <c r="G430" s="271"/>
      <c r="H430" s="274">
        <v>16.5</v>
      </c>
      <c r="I430" s="271"/>
      <c r="J430" s="271"/>
      <c r="K430" s="271"/>
      <c r="L430" s="252"/>
      <c r="M430" s="254"/>
      <c r="T430" s="255"/>
      <c r="AT430" s="253" t="s">
        <v>152</v>
      </c>
      <c r="AU430" s="253" t="s">
        <v>87</v>
      </c>
      <c r="AV430" s="10" t="s">
        <v>87</v>
      </c>
      <c r="AW430" s="10" t="s">
        <v>37</v>
      </c>
      <c r="AX430" s="10" t="s">
        <v>85</v>
      </c>
      <c r="AY430" s="253" t="s">
        <v>141</v>
      </c>
    </row>
    <row r="431" spans="2:65" s="8" customFormat="1" ht="24.2" customHeight="1">
      <c r="B431" s="5"/>
      <c r="C431" s="260" t="s">
        <v>560</v>
      </c>
      <c r="D431" s="260" t="s">
        <v>143</v>
      </c>
      <c r="E431" s="261" t="s">
        <v>561</v>
      </c>
      <c r="F431" s="262" t="s">
        <v>562</v>
      </c>
      <c r="G431" s="263" t="s">
        <v>146</v>
      </c>
      <c r="H431" s="264">
        <v>28.28</v>
      </c>
      <c r="I431" s="6"/>
      <c r="J431" s="266">
        <f>ROUND(I431*H431,2)</f>
        <v>0</v>
      </c>
      <c r="K431" s="262" t="s">
        <v>147</v>
      </c>
      <c r="L431" s="5"/>
      <c r="M431" s="7" t="s">
        <v>3</v>
      </c>
      <c r="N431" s="243" t="s">
        <v>48</v>
      </c>
      <c r="P431" s="244">
        <f>O431*H431</f>
        <v>0</v>
      </c>
      <c r="Q431" s="244">
        <v>0</v>
      </c>
      <c r="R431" s="244">
        <f>Q431*H431</f>
        <v>0</v>
      </c>
      <c r="S431" s="244">
        <v>7.5999999999999998E-2</v>
      </c>
      <c r="T431" s="245">
        <f>S431*H431</f>
        <v>2.1492800000000001</v>
      </c>
      <c r="AR431" s="246" t="s">
        <v>148</v>
      </c>
      <c r="AT431" s="246" t="s">
        <v>143</v>
      </c>
      <c r="AU431" s="246" t="s">
        <v>87</v>
      </c>
      <c r="AY431" s="116" t="s">
        <v>141</v>
      </c>
      <c r="BE431" s="247">
        <f>IF(N431="základní",J431,0)</f>
        <v>0</v>
      </c>
      <c r="BF431" s="247">
        <f>IF(N431="snížená",J431,0)</f>
        <v>0</v>
      </c>
      <c r="BG431" s="247">
        <f>IF(N431="zákl. přenesená",J431,0)</f>
        <v>0</v>
      </c>
      <c r="BH431" s="247">
        <f>IF(N431="sníž. přenesená",J431,0)</f>
        <v>0</v>
      </c>
      <c r="BI431" s="247">
        <f>IF(N431="nulová",J431,0)</f>
        <v>0</v>
      </c>
      <c r="BJ431" s="116" t="s">
        <v>85</v>
      </c>
      <c r="BK431" s="247">
        <f>ROUND(I431*H431,2)</f>
        <v>0</v>
      </c>
      <c r="BL431" s="116" t="s">
        <v>148</v>
      </c>
      <c r="BM431" s="246" t="s">
        <v>563</v>
      </c>
    </row>
    <row r="432" spans="2:65" s="8" customFormat="1" ht="11.25">
      <c r="B432" s="5"/>
      <c r="C432" s="172"/>
      <c r="D432" s="275" t="s">
        <v>150</v>
      </c>
      <c r="E432" s="172"/>
      <c r="F432" s="276" t="s">
        <v>564</v>
      </c>
      <c r="G432" s="172"/>
      <c r="H432" s="172"/>
      <c r="I432" s="172"/>
      <c r="J432" s="172"/>
      <c r="K432" s="172"/>
      <c r="L432" s="5"/>
      <c r="M432" s="256"/>
      <c r="T432" s="142"/>
      <c r="AT432" s="116" t="s">
        <v>150</v>
      </c>
      <c r="AU432" s="116" t="s">
        <v>87</v>
      </c>
    </row>
    <row r="433" spans="2:65" s="9" customFormat="1" ht="11.25">
      <c r="B433" s="248"/>
      <c r="C433" s="267"/>
      <c r="D433" s="268" t="s">
        <v>152</v>
      </c>
      <c r="E433" s="269" t="s">
        <v>3</v>
      </c>
      <c r="F433" s="270" t="s">
        <v>468</v>
      </c>
      <c r="G433" s="267"/>
      <c r="H433" s="269" t="s">
        <v>3</v>
      </c>
      <c r="I433" s="267"/>
      <c r="J433" s="267"/>
      <c r="K433" s="267"/>
      <c r="L433" s="248"/>
      <c r="M433" s="250"/>
      <c r="T433" s="251"/>
      <c r="AT433" s="249" t="s">
        <v>152</v>
      </c>
      <c r="AU433" s="249" t="s">
        <v>87</v>
      </c>
      <c r="AV433" s="9" t="s">
        <v>85</v>
      </c>
      <c r="AW433" s="9" t="s">
        <v>37</v>
      </c>
      <c r="AX433" s="9" t="s">
        <v>77</v>
      </c>
      <c r="AY433" s="249" t="s">
        <v>141</v>
      </c>
    </row>
    <row r="434" spans="2:65" s="9" customFormat="1" ht="11.25">
      <c r="B434" s="248"/>
      <c r="C434" s="267"/>
      <c r="D434" s="268" t="s">
        <v>152</v>
      </c>
      <c r="E434" s="269" t="s">
        <v>3</v>
      </c>
      <c r="F434" s="270" t="s">
        <v>469</v>
      </c>
      <c r="G434" s="267"/>
      <c r="H434" s="269" t="s">
        <v>3</v>
      </c>
      <c r="I434" s="267"/>
      <c r="J434" s="267"/>
      <c r="K434" s="267"/>
      <c r="L434" s="248"/>
      <c r="M434" s="250"/>
      <c r="T434" s="251"/>
      <c r="AT434" s="249" t="s">
        <v>152</v>
      </c>
      <c r="AU434" s="249" t="s">
        <v>87</v>
      </c>
      <c r="AV434" s="9" t="s">
        <v>85</v>
      </c>
      <c r="AW434" s="9" t="s">
        <v>37</v>
      </c>
      <c r="AX434" s="9" t="s">
        <v>77</v>
      </c>
      <c r="AY434" s="249" t="s">
        <v>141</v>
      </c>
    </row>
    <row r="435" spans="2:65" s="10" customFormat="1" ht="11.25">
      <c r="B435" s="252"/>
      <c r="C435" s="271"/>
      <c r="D435" s="268" t="s">
        <v>152</v>
      </c>
      <c r="E435" s="272" t="s">
        <v>3</v>
      </c>
      <c r="F435" s="273" t="s">
        <v>565</v>
      </c>
      <c r="G435" s="271"/>
      <c r="H435" s="274">
        <v>15.554</v>
      </c>
      <c r="I435" s="271"/>
      <c r="J435" s="271"/>
      <c r="K435" s="271"/>
      <c r="L435" s="252"/>
      <c r="M435" s="254"/>
      <c r="T435" s="255"/>
      <c r="AT435" s="253" t="s">
        <v>152</v>
      </c>
      <c r="AU435" s="253" t="s">
        <v>87</v>
      </c>
      <c r="AV435" s="10" t="s">
        <v>87</v>
      </c>
      <c r="AW435" s="10" t="s">
        <v>37</v>
      </c>
      <c r="AX435" s="10" t="s">
        <v>77</v>
      </c>
      <c r="AY435" s="253" t="s">
        <v>141</v>
      </c>
    </row>
    <row r="436" spans="2:65" s="10" customFormat="1" ht="11.25">
      <c r="B436" s="252"/>
      <c r="C436" s="271"/>
      <c r="D436" s="268" t="s">
        <v>152</v>
      </c>
      <c r="E436" s="272" t="s">
        <v>3</v>
      </c>
      <c r="F436" s="273" t="s">
        <v>566</v>
      </c>
      <c r="G436" s="271"/>
      <c r="H436" s="274">
        <v>9.09</v>
      </c>
      <c r="I436" s="271"/>
      <c r="J436" s="271"/>
      <c r="K436" s="271"/>
      <c r="L436" s="252"/>
      <c r="M436" s="254"/>
      <c r="T436" s="255"/>
      <c r="AT436" s="253" t="s">
        <v>152</v>
      </c>
      <c r="AU436" s="253" t="s">
        <v>87</v>
      </c>
      <c r="AV436" s="10" t="s">
        <v>87</v>
      </c>
      <c r="AW436" s="10" t="s">
        <v>37</v>
      </c>
      <c r="AX436" s="10" t="s">
        <v>77</v>
      </c>
      <c r="AY436" s="253" t="s">
        <v>141</v>
      </c>
    </row>
    <row r="437" spans="2:65" s="9" customFormat="1" ht="11.25">
      <c r="B437" s="248"/>
      <c r="C437" s="267"/>
      <c r="D437" s="268" t="s">
        <v>152</v>
      </c>
      <c r="E437" s="269" t="s">
        <v>3</v>
      </c>
      <c r="F437" s="270" t="s">
        <v>567</v>
      </c>
      <c r="G437" s="267"/>
      <c r="H437" s="269" t="s">
        <v>3</v>
      </c>
      <c r="I437" s="267"/>
      <c r="J437" s="267"/>
      <c r="K437" s="267"/>
      <c r="L437" s="248"/>
      <c r="M437" s="250"/>
      <c r="T437" s="251"/>
      <c r="AT437" s="249" t="s">
        <v>152</v>
      </c>
      <c r="AU437" s="249" t="s">
        <v>87</v>
      </c>
      <c r="AV437" s="9" t="s">
        <v>85</v>
      </c>
      <c r="AW437" s="9" t="s">
        <v>37</v>
      </c>
      <c r="AX437" s="9" t="s">
        <v>77</v>
      </c>
      <c r="AY437" s="249" t="s">
        <v>141</v>
      </c>
    </row>
    <row r="438" spans="2:65" s="10" customFormat="1" ht="11.25">
      <c r="B438" s="252"/>
      <c r="C438" s="271"/>
      <c r="D438" s="268" t="s">
        <v>152</v>
      </c>
      <c r="E438" s="272" t="s">
        <v>3</v>
      </c>
      <c r="F438" s="273" t="s">
        <v>568</v>
      </c>
      <c r="G438" s="271"/>
      <c r="H438" s="274">
        <v>3.6360000000000001</v>
      </c>
      <c r="I438" s="271"/>
      <c r="J438" s="271"/>
      <c r="K438" s="271"/>
      <c r="L438" s="252"/>
      <c r="M438" s="254"/>
      <c r="T438" s="255"/>
      <c r="AT438" s="253" t="s">
        <v>152</v>
      </c>
      <c r="AU438" s="253" t="s">
        <v>87</v>
      </c>
      <c r="AV438" s="10" t="s">
        <v>87</v>
      </c>
      <c r="AW438" s="10" t="s">
        <v>37</v>
      </c>
      <c r="AX438" s="10" t="s">
        <v>77</v>
      </c>
      <c r="AY438" s="253" t="s">
        <v>141</v>
      </c>
    </row>
    <row r="439" spans="2:65" s="11" customFormat="1" ht="11.25">
      <c r="B439" s="318"/>
      <c r="C439" s="332"/>
      <c r="D439" s="268" t="s">
        <v>152</v>
      </c>
      <c r="E439" s="333" t="s">
        <v>3</v>
      </c>
      <c r="F439" s="334" t="s">
        <v>173</v>
      </c>
      <c r="G439" s="332"/>
      <c r="H439" s="335">
        <v>28.28</v>
      </c>
      <c r="I439" s="332"/>
      <c r="J439" s="332"/>
      <c r="K439" s="332"/>
      <c r="L439" s="318"/>
      <c r="M439" s="320"/>
      <c r="T439" s="321"/>
      <c r="AT439" s="319" t="s">
        <v>152</v>
      </c>
      <c r="AU439" s="319" t="s">
        <v>87</v>
      </c>
      <c r="AV439" s="11" t="s">
        <v>148</v>
      </c>
      <c r="AW439" s="11" t="s">
        <v>37</v>
      </c>
      <c r="AX439" s="11" t="s">
        <v>85</v>
      </c>
      <c r="AY439" s="319" t="s">
        <v>141</v>
      </c>
    </row>
    <row r="440" spans="2:65" s="8" customFormat="1" ht="24.2" customHeight="1">
      <c r="B440" s="5"/>
      <c r="C440" s="260" t="s">
        <v>569</v>
      </c>
      <c r="D440" s="260" t="s">
        <v>143</v>
      </c>
      <c r="E440" s="261" t="s">
        <v>570</v>
      </c>
      <c r="F440" s="262" t="s">
        <v>571</v>
      </c>
      <c r="G440" s="263" t="s">
        <v>146</v>
      </c>
      <c r="H440" s="264">
        <v>10.221</v>
      </c>
      <c r="I440" s="6"/>
      <c r="J440" s="266">
        <f>ROUND(I440*H440,2)</f>
        <v>0</v>
      </c>
      <c r="K440" s="262" t="s">
        <v>147</v>
      </c>
      <c r="L440" s="5"/>
      <c r="M440" s="7" t="s">
        <v>3</v>
      </c>
      <c r="N440" s="243" t="s">
        <v>48</v>
      </c>
      <c r="P440" s="244">
        <f>O440*H440</f>
        <v>0</v>
      </c>
      <c r="Q440" s="244">
        <v>0</v>
      </c>
      <c r="R440" s="244">
        <f>Q440*H440</f>
        <v>0</v>
      </c>
      <c r="S440" s="244">
        <v>6.3E-2</v>
      </c>
      <c r="T440" s="245">
        <f>S440*H440</f>
        <v>0.64392300000000002</v>
      </c>
      <c r="AR440" s="246" t="s">
        <v>148</v>
      </c>
      <c r="AT440" s="246" t="s">
        <v>143</v>
      </c>
      <c r="AU440" s="246" t="s">
        <v>87</v>
      </c>
      <c r="AY440" s="116" t="s">
        <v>141</v>
      </c>
      <c r="BE440" s="247">
        <f>IF(N440="základní",J440,0)</f>
        <v>0</v>
      </c>
      <c r="BF440" s="247">
        <f>IF(N440="snížená",J440,0)</f>
        <v>0</v>
      </c>
      <c r="BG440" s="247">
        <f>IF(N440="zákl. přenesená",J440,0)</f>
        <v>0</v>
      </c>
      <c r="BH440" s="247">
        <f>IF(N440="sníž. přenesená",J440,0)</f>
        <v>0</v>
      </c>
      <c r="BI440" s="247">
        <f>IF(N440="nulová",J440,0)</f>
        <v>0</v>
      </c>
      <c r="BJ440" s="116" t="s">
        <v>85</v>
      </c>
      <c r="BK440" s="247">
        <f>ROUND(I440*H440,2)</f>
        <v>0</v>
      </c>
      <c r="BL440" s="116" t="s">
        <v>148</v>
      </c>
      <c r="BM440" s="246" t="s">
        <v>572</v>
      </c>
    </row>
    <row r="441" spans="2:65" s="8" customFormat="1" ht="11.25">
      <c r="B441" s="5"/>
      <c r="C441" s="172"/>
      <c r="D441" s="275" t="s">
        <v>150</v>
      </c>
      <c r="E441" s="172"/>
      <c r="F441" s="276" t="s">
        <v>573</v>
      </c>
      <c r="G441" s="172"/>
      <c r="H441" s="172"/>
      <c r="I441" s="172"/>
      <c r="J441" s="172"/>
      <c r="K441" s="172"/>
      <c r="L441" s="5"/>
      <c r="M441" s="256"/>
      <c r="T441" s="142"/>
      <c r="AT441" s="116" t="s">
        <v>150</v>
      </c>
      <c r="AU441" s="116" t="s">
        <v>87</v>
      </c>
    </row>
    <row r="442" spans="2:65" s="9" customFormat="1" ht="11.25">
      <c r="B442" s="248"/>
      <c r="C442" s="267"/>
      <c r="D442" s="268" t="s">
        <v>152</v>
      </c>
      <c r="E442" s="269" t="s">
        <v>3</v>
      </c>
      <c r="F442" s="270" t="s">
        <v>468</v>
      </c>
      <c r="G442" s="267"/>
      <c r="H442" s="269" t="s">
        <v>3</v>
      </c>
      <c r="I442" s="267"/>
      <c r="J442" s="267"/>
      <c r="K442" s="267"/>
      <c r="L442" s="248"/>
      <c r="M442" s="250"/>
      <c r="T442" s="251"/>
      <c r="AT442" s="249" t="s">
        <v>152</v>
      </c>
      <c r="AU442" s="249" t="s">
        <v>87</v>
      </c>
      <c r="AV442" s="9" t="s">
        <v>85</v>
      </c>
      <c r="AW442" s="9" t="s">
        <v>37</v>
      </c>
      <c r="AX442" s="9" t="s">
        <v>77</v>
      </c>
      <c r="AY442" s="249" t="s">
        <v>141</v>
      </c>
    </row>
    <row r="443" spans="2:65" s="9" customFormat="1" ht="11.25">
      <c r="B443" s="248"/>
      <c r="C443" s="267"/>
      <c r="D443" s="268" t="s">
        <v>152</v>
      </c>
      <c r="E443" s="269" t="s">
        <v>3</v>
      </c>
      <c r="F443" s="270" t="s">
        <v>469</v>
      </c>
      <c r="G443" s="267"/>
      <c r="H443" s="269" t="s">
        <v>3</v>
      </c>
      <c r="I443" s="267"/>
      <c r="J443" s="267"/>
      <c r="K443" s="267"/>
      <c r="L443" s="248"/>
      <c r="M443" s="250"/>
      <c r="T443" s="251"/>
      <c r="AT443" s="249" t="s">
        <v>152</v>
      </c>
      <c r="AU443" s="249" t="s">
        <v>87</v>
      </c>
      <c r="AV443" s="9" t="s">
        <v>85</v>
      </c>
      <c r="AW443" s="9" t="s">
        <v>37</v>
      </c>
      <c r="AX443" s="9" t="s">
        <v>77</v>
      </c>
      <c r="AY443" s="249" t="s">
        <v>141</v>
      </c>
    </row>
    <row r="444" spans="2:65" s="10" customFormat="1" ht="11.25">
      <c r="B444" s="252"/>
      <c r="C444" s="271"/>
      <c r="D444" s="268" t="s">
        <v>152</v>
      </c>
      <c r="E444" s="272" t="s">
        <v>3</v>
      </c>
      <c r="F444" s="273" t="s">
        <v>574</v>
      </c>
      <c r="G444" s="271"/>
      <c r="H444" s="274">
        <v>6.181</v>
      </c>
      <c r="I444" s="271"/>
      <c r="J444" s="271"/>
      <c r="K444" s="271"/>
      <c r="L444" s="252"/>
      <c r="M444" s="254"/>
      <c r="T444" s="255"/>
      <c r="AT444" s="253" t="s">
        <v>152</v>
      </c>
      <c r="AU444" s="253" t="s">
        <v>87</v>
      </c>
      <c r="AV444" s="10" t="s">
        <v>87</v>
      </c>
      <c r="AW444" s="10" t="s">
        <v>37</v>
      </c>
      <c r="AX444" s="10" t="s">
        <v>77</v>
      </c>
      <c r="AY444" s="253" t="s">
        <v>141</v>
      </c>
    </row>
    <row r="445" spans="2:65" s="9" customFormat="1" ht="11.25">
      <c r="B445" s="248"/>
      <c r="C445" s="267"/>
      <c r="D445" s="268" t="s">
        <v>152</v>
      </c>
      <c r="E445" s="269" t="s">
        <v>3</v>
      </c>
      <c r="F445" s="270" t="s">
        <v>567</v>
      </c>
      <c r="G445" s="267"/>
      <c r="H445" s="269" t="s">
        <v>3</v>
      </c>
      <c r="I445" s="267"/>
      <c r="J445" s="267"/>
      <c r="K445" s="267"/>
      <c r="L445" s="248"/>
      <c r="M445" s="250"/>
      <c r="T445" s="251"/>
      <c r="AT445" s="249" t="s">
        <v>152</v>
      </c>
      <c r="AU445" s="249" t="s">
        <v>87</v>
      </c>
      <c r="AV445" s="9" t="s">
        <v>85</v>
      </c>
      <c r="AW445" s="9" t="s">
        <v>37</v>
      </c>
      <c r="AX445" s="9" t="s">
        <v>77</v>
      </c>
      <c r="AY445" s="249" t="s">
        <v>141</v>
      </c>
    </row>
    <row r="446" spans="2:65" s="10" customFormat="1" ht="11.25">
      <c r="B446" s="252"/>
      <c r="C446" s="271"/>
      <c r="D446" s="268" t="s">
        <v>152</v>
      </c>
      <c r="E446" s="272" t="s">
        <v>3</v>
      </c>
      <c r="F446" s="273" t="s">
        <v>575</v>
      </c>
      <c r="G446" s="271"/>
      <c r="H446" s="274">
        <v>4.04</v>
      </c>
      <c r="I446" s="271"/>
      <c r="J446" s="271"/>
      <c r="K446" s="271"/>
      <c r="L446" s="252"/>
      <c r="M446" s="254"/>
      <c r="T446" s="255"/>
      <c r="AT446" s="253" t="s">
        <v>152</v>
      </c>
      <c r="AU446" s="253" t="s">
        <v>87</v>
      </c>
      <c r="AV446" s="10" t="s">
        <v>87</v>
      </c>
      <c r="AW446" s="10" t="s">
        <v>37</v>
      </c>
      <c r="AX446" s="10" t="s">
        <v>77</v>
      </c>
      <c r="AY446" s="253" t="s">
        <v>141</v>
      </c>
    </row>
    <row r="447" spans="2:65" s="11" customFormat="1" ht="11.25">
      <c r="B447" s="318"/>
      <c r="C447" s="332"/>
      <c r="D447" s="268" t="s">
        <v>152</v>
      </c>
      <c r="E447" s="333" t="s">
        <v>3</v>
      </c>
      <c r="F447" s="334" t="s">
        <v>173</v>
      </c>
      <c r="G447" s="332"/>
      <c r="H447" s="335">
        <v>10.221</v>
      </c>
      <c r="I447" s="332"/>
      <c r="J447" s="332"/>
      <c r="K447" s="332"/>
      <c r="L447" s="318"/>
      <c r="M447" s="320"/>
      <c r="T447" s="321"/>
      <c r="AT447" s="319" t="s">
        <v>152</v>
      </c>
      <c r="AU447" s="319" t="s">
        <v>87</v>
      </c>
      <c r="AV447" s="11" t="s">
        <v>148</v>
      </c>
      <c r="AW447" s="11" t="s">
        <v>37</v>
      </c>
      <c r="AX447" s="11" t="s">
        <v>85</v>
      </c>
      <c r="AY447" s="319" t="s">
        <v>141</v>
      </c>
    </row>
    <row r="448" spans="2:65" s="8" customFormat="1" ht="24.2" customHeight="1">
      <c r="B448" s="5"/>
      <c r="C448" s="260" t="s">
        <v>576</v>
      </c>
      <c r="D448" s="260" t="s">
        <v>143</v>
      </c>
      <c r="E448" s="261" t="s">
        <v>577</v>
      </c>
      <c r="F448" s="262" t="s">
        <v>578</v>
      </c>
      <c r="G448" s="263" t="s">
        <v>146</v>
      </c>
      <c r="H448" s="264">
        <v>492.97399999999999</v>
      </c>
      <c r="I448" s="6"/>
      <c r="J448" s="266">
        <f>ROUND(I448*H448,2)</f>
        <v>0</v>
      </c>
      <c r="K448" s="262" t="s">
        <v>147</v>
      </c>
      <c r="L448" s="5"/>
      <c r="M448" s="7" t="s">
        <v>3</v>
      </c>
      <c r="N448" s="243" t="s">
        <v>48</v>
      </c>
      <c r="P448" s="244">
        <f>O448*H448</f>
        <v>0</v>
      </c>
      <c r="Q448" s="244">
        <v>0</v>
      </c>
      <c r="R448" s="244">
        <f>Q448*H448</f>
        <v>0</v>
      </c>
      <c r="S448" s="244">
        <v>2.5000000000000001E-2</v>
      </c>
      <c r="T448" s="245">
        <f>S448*H448</f>
        <v>12.324350000000001</v>
      </c>
      <c r="AR448" s="246" t="s">
        <v>148</v>
      </c>
      <c r="AT448" s="246" t="s">
        <v>143</v>
      </c>
      <c r="AU448" s="246" t="s">
        <v>87</v>
      </c>
      <c r="AY448" s="116" t="s">
        <v>141</v>
      </c>
      <c r="BE448" s="247">
        <f>IF(N448="základní",J448,0)</f>
        <v>0</v>
      </c>
      <c r="BF448" s="247">
        <f>IF(N448="snížená",J448,0)</f>
        <v>0</v>
      </c>
      <c r="BG448" s="247">
        <f>IF(N448="zákl. přenesená",J448,0)</f>
        <v>0</v>
      </c>
      <c r="BH448" s="247">
        <f>IF(N448="sníž. přenesená",J448,0)</f>
        <v>0</v>
      </c>
      <c r="BI448" s="247">
        <f>IF(N448="nulová",J448,0)</f>
        <v>0</v>
      </c>
      <c r="BJ448" s="116" t="s">
        <v>85</v>
      </c>
      <c r="BK448" s="247">
        <f>ROUND(I448*H448,2)</f>
        <v>0</v>
      </c>
      <c r="BL448" s="116" t="s">
        <v>148</v>
      </c>
      <c r="BM448" s="246" t="s">
        <v>579</v>
      </c>
    </row>
    <row r="449" spans="2:51" s="8" customFormat="1" ht="11.25">
      <c r="B449" s="5"/>
      <c r="C449" s="172"/>
      <c r="D449" s="275" t="s">
        <v>150</v>
      </c>
      <c r="E449" s="172"/>
      <c r="F449" s="276" t="s">
        <v>580</v>
      </c>
      <c r="G449" s="172"/>
      <c r="H449" s="172"/>
      <c r="I449" s="172"/>
      <c r="J449" s="172"/>
      <c r="K449" s="172"/>
      <c r="L449" s="5"/>
      <c r="M449" s="256"/>
      <c r="T449" s="142"/>
      <c r="AT449" s="116" t="s">
        <v>150</v>
      </c>
      <c r="AU449" s="116" t="s">
        <v>87</v>
      </c>
    </row>
    <row r="450" spans="2:51" s="9" customFormat="1" ht="11.25">
      <c r="B450" s="248"/>
      <c r="C450" s="267"/>
      <c r="D450" s="268" t="s">
        <v>152</v>
      </c>
      <c r="E450" s="269" t="s">
        <v>3</v>
      </c>
      <c r="F450" s="270" t="s">
        <v>153</v>
      </c>
      <c r="G450" s="267"/>
      <c r="H450" s="269" t="s">
        <v>3</v>
      </c>
      <c r="I450" s="267"/>
      <c r="J450" s="267"/>
      <c r="K450" s="267"/>
      <c r="L450" s="248"/>
      <c r="M450" s="250"/>
      <c r="T450" s="251"/>
      <c r="AT450" s="249" t="s">
        <v>152</v>
      </c>
      <c r="AU450" s="249" t="s">
        <v>87</v>
      </c>
      <c r="AV450" s="9" t="s">
        <v>85</v>
      </c>
      <c r="AW450" s="9" t="s">
        <v>37</v>
      </c>
      <c r="AX450" s="9" t="s">
        <v>77</v>
      </c>
      <c r="AY450" s="249" t="s">
        <v>141</v>
      </c>
    </row>
    <row r="451" spans="2:51" s="9" customFormat="1" ht="11.25">
      <c r="B451" s="248"/>
      <c r="C451" s="267"/>
      <c r="D451" s="268" t="s">
        <v>152</v>
      </c>
      <c r="E451" s="269" t="s">
        <v>3</v>
      </c>
      <c r="F451" s="270" t="s">
        <v>581</v>
      </c>
      <c r="G451" s="267"/>
      <c r="H451" s="269" t="s">
        <v>3</v>
      </c>
      <c r="I451" s="267"/>
      <c r="J451" s="267"/>
      <c r="K451" s="267"/>
      <c r="L451" s="248"/>
      <c r="M451" s="250"/>
      <c r="T451" s="251"/>
      <c r="AT451" s="249" t="s">
        <v>152</v>
      </c>
      <c r="AU451" s="249" t="s">
        <v>87</v>
      </c>
      <c r="AV451" s="9" t="s">
        <v>85</v>
      </c>
      <c r="AW451" s="9" t="s">
        <v>37</v>
      </c>
      <c r="AX451" s="9" t="s">
        <v>77</v>
      </c>
      <c r="AY451" s="249" t="s">
        <v>141</v>
      </c>
    </row>
    <row r="452" spans="2:51" s="9" customFormat="1" ht="11.25">
      <c r="B452" s="248"/>
      <c r="C452" s="267"/>
      <c r="D452" s="268" t="s">
        <v>152</v>
      </c>
      <c r="E452" s="269" t="s">
        <v>3</v>
      </c>
      <c r="F452" s="270" t="s">
        <v>582</v>
      </c>
      <c r="G452" s="267"/>
      <c r="H452" s="269" t="s">
        <v>3</v>
      </c>
      <c r="I452" s="267"/>
      <c r="J452" s="267"/>
      <c r="K452" s="267"/>
      <c r="L452" s="248"/>
      <c r="M452" s="250"/>
      <c r="T452" s="251"/>
      <c r="AT452" s="249" t="s">
        <v>152</v>
      </c>
      <c r="AU452" s="249" t="s">
        <v>87</v>
      </c>
      <c r="AV452" s="9" t="s">
        <v>85</v>
      </c>
      <c r="AW452" s="9" t="s">
        <v>37</v>
      </c>
      <c r="AX452" s="9" t="s">
        <v>77</v>
      </c>
      <c r="AY452" s="249" t="s">
        <v>141</v>
      </c>
    </row>
    <row r="453" spans="2:51" s="10" customFormat="1" ht="11.25">
      <c r="B453" s="252"/>
      <c r="C453" s="271"/>
      <c r="D453" s="268" t="s">
        <v>152</v>
      </c>
      <c r="E453" s="272" t="s">
        <v>3</v>
      </c>
      <c r="F453" s="273" t="s">
        <v>583</v>
      </c>
      <c r="G453" s="271"/>
      <c r="H453" s="274">
        <v>33.96</v>
      </c>
      <c r="I453" s="271"/>
      <c r="J453" s="271"/>
      <c r="K453" s="271"/>
      <c r="L453" s="252"/>
      <c r="M453" s="254"/>
      <c r="T453" s="255"/>
      <c r="AT453" s="253" t="s">
        <v>152</v>
      </c>
      <c r="AU453" s="253" t="s">
        <v>87</v>
      </c>
      <c r="AV453" s="10" t="s">
        <v>87</v>
      </c>
      <c r="AW453" s="10" t="s">
        <v>37</v>
      </c>
      <c r="AX453" s="10" t="s">
        <v>77</v>
      </c>
      <c r="AY453" s="253" t="s">
        <v>141</v>
      </c>
    </row>
    <row r="454" spans="2:51" s="10" customFormat="1" ht="11.25">
      <c r="B454" s="252"/>
      <c r="C454" s="271"/>
      <c r="D454" s="268" t="s">
        <v>152</v>
      </c>
      <c r="E454" s="272" t="s">
        <v>3</v>
      </c>
      <c r="F454" s="273" t="s">
        <v>584</v>
      </c>
      <c r="G454" s="271"/>
      <c r="H454" s="274">
        <v>25.375</v>
      </c>
      <c r="I454" s="271"/>
      <c r="J454" s="271"/>
      <c r="K454" s="271"/>
      <c r="L454" s="252"/>
      <c r="M454" s="254"/>
      <c r="T454" s="255"/>
      <c r="AT454" s="253" t="s">
        <v>152</v>
      </c>
      <c r="AU454" s="253" t="s">
        <v>87</v>
      </c>
      <c r="AV454" s="10" t="s">
        <v>87</v>
      </c>
      <c r="AW454" s="10" t="s">
        <v>37</v>
      </c>
      <c r="AX454" s="10" t="s">
        <v>77</v>
      </c>
      <c r="AY454" s="253" t="s">
        <v>141</v>
      </c>
    </row>
    <row r="455" spans="2:51" s="10" customFormat="1" ht="11.25">
      <c r="B455" s="252"/>
      <c r="C455" s="271"/>
      <c r="D455" s="268" t="s">
        <v>152</v>
      </c>
      <c r="E455" s="272" t="s">
        <v>3</v>
      </c>
      <c r="F455" s="273" t="s">
        <v>585</v>
      </c>
      <c r="G455" s="271"/>
      <c r="H455" s="274">
        <v>18.541</v>
      </c>
      <c r="I455" s="271"/>
      <c r="J455" s="271"/>
      <c r="K455" s="271"/>
      <c r="L455" s="252"/>
      <c r="M455" s="254"/>
      <c r="T455" s="255"/>
      <c r="AT455" s="253" t="s">
        <v>152</v>
      </c>
      <c r="AU455" s="253" t="s">
        <v>87</v>
      </c>
      <c r="AV455" s="10" t="s">
        <v>87</v>
      </c>
      <c r="AW455" s="10" t="s">
        <v>37</v>
      </c>
      <c r="AX455" s="10" t="s">
        <v>77</v>
      </c>
      <c r="AY455" s="253" t="s">
        <v>141</v>
      </c>
    </row>
    <row r="456" spans="2:51" s="9" customFormat="1" ht="11.25">
      <c r="B456" s="248"/>
      <c r="C456" s="267"/>
      <c r="D456" s="268" t="s">
        <v>152</v>
      </c>
      <c r="E456" s="269" t="s">
        <v>3</v>
      </c>
      <c r="F456" s="270" t="s">
        <v>586</v>
      </c>
      <c r="G456" s="267"/>
      <c r="H456" s="269" t="s">
        <v>3</v>
      </c>
      <c r="I456" s="267"/>
      <c r="J456" s="267"/>
      <c r="K456" s="267"/>
      <c r="L456" s="248"/>
      <c r="M456" s="250"/>
      <c r="T456" s="251"/>
      <c r="AT456" s="249" t="s">
        <v>152</v>
      </c>
      <c r="AU456" s="249" t="s">
        <v>87</v>
      </c>
      <c r="AV456" s="9" t="s">
        <v>85</v>
      </c>
      <c r="AW456" s="9" t="s">
        <v>37</v>
      </c>
      <c r="AX456" s="9" t="s">
        <v>77</v>
      </c>
      <c r="AY456" s="249" t="s">
        <v>141</v>
      </c>
    </row>
    <row r="457" spans="2:51" s="10" customFormat="1" ht="11.25">
      <c r="B457" s="252"/>
      <c r="C457" s="271"/>
      <c r="D457" s="268" t="s">
        <v>152</v>
      </c>
      <c r="E457" s="272" t="s">
        <v>3</v>
      </c>
      <c r="F457" s="273" t="s">
        <v>587</v>
      </c>
      <c r="G457" s="271"/>
      <c r="H457" s="274">
        <v>1.2170000000000001</v>
      </c>
      <c r="I457" s="271"/>
      <c r="J457" s="271"/>
      <c r="K457" s="271"/>
      <c r="L457" s="252"/>
      <c r="M457" s="254"/>
      <c r="T457" s="255"/>
      <c r="AT457" s="253" t="s">
        <v>152</v>
      </c>
      <c r="AU457" s="253" t="s">
        <v>87</v>
      </c>
      <c r="AV457" s="10" t="s">
        <v>87</v>
      </c>
      <c r="AW457" s="10" t="s">
        <v>37</v>
      </c>
      <c r="AX457" s="10" t="s">
        <v>77</v>
      </c>
      <c r="AY457" s="253" t="s">
        <v>141</v>
      </c>
    </row>
    <row r="458" spans="2:51" s="10" customFormat="1" ht="11.25">
      <c r="B458" s="252"/>
      <c r="C458" s="271"/>
      <c r="D458" s="268" t="s">
        <v>152</v>
      </c>
      <c r="E458" s="272" t="s">
        <v>3</v>
      </c>
      <c r="F458" s="273" t="s">
        <v>588</v>
      </c>
      <c r="G458" s="271"/>
      <c r="H458" s="274">
        <v>30.544</v>
      </c>
      <c r="I458" s="271"/>
      <c r="J458" s="271"/>
      <c r="K458" s="271"/>
      <c r="L458" s="252"/>
      <c r="M458" s="254"/>
      <c r="T458" s="255"/>
      <c r="AT458" s="253" t="s">
        <v>152</v>
      </c>
      <c r="AU458" s="253" t="s">
        <v>87</v>
      </c>
      <c r="AV458" s="10" t="s">
        <v>87</v>
      </c>
      <c r="AW458" s="10" t="s">
        <v>37</v>
      </c>
      <c r="AX458" s="10" t="s">
        <v>77</v>
      </c>
      <c r="AY458" s="253" t="s">
        <v>141</v>
      </c>
    </row>
    <row r="459" spans="2:51" s="10" customFormat="1" ht="11.25">
      <c r="B459" s="252"/>
      <c r="C459" s="271"/>
      <c r="D459" s="268" t="s">
        <v>152</v>
      </c>
      <c r="E459" s="272" t="s">
        <v>3</v>
      </c>
      <c r="F459" s="273" t="s">
        <v>589</v>
      </c>
      <c r="G459" s="271"/>
      <c r="H459" s="274">
        <v>7.5469999999999997</v>
      </c>
      <c r="I459" s="271"/>
      <c r="J459" s="271"/>
      <c r="K459" s="271"/>
      <c r="L459" s="252"/>
      <c r="M459" s="254"/>
      <c r="T459" s="255"/>
      <c r="AT459" s="253" t="s">
        <v>152</v>
      </c>
      <c r="AU459" s="253" t="s">
        <v>87</v>
      </c>
      <c r="AV459" s="10" t="s">
        <v>87</v>
      </c>
      <c r="AW459" s="10" t="s">
        <v>37</v>
      </c>
      <c r="AX459" s="10" t="s">
        <v>77</v>
      </c>
      <c r="AY459" s="253" t="s">
        <v>141</v>
      </c>
    </row>
    <row r="460" spans="2:51" s="9" customFormat="1" ht="11.25">
      <c r="B460" s="248"/>
      <c r="C460" s="267"/>
      <c r="D460" s="268" t="s">
        <v>152</v>
      </c>
      <c r="E460" s="269" t="s">
        <v>3</v>
      </c>
      <c r="F460" s="270" t="s">
        <v>590</v>
      </c>
      <c r="G460" s="267"/>
      <c r="H460" s="269" t="s">
        <v>3</v>
      </c>
      <c r="I460" s="267"/>
      <c r="J460" s="267"/>
      <c r="K460" s="267"/>
      <c r="L460" s="248"/>
      <c r="M460" s="250"/>
      <c r="T460" s="251"/>
      <c r="AT460" s="249" t="s">
        <v>152</v>
      </c>
      <c r="AU460" s="249" t="s">
        <v>87</v>
      </c>
      <c r="AV460" s="9" t="s">
        <v>85</v>
      </c>
      <c r="AW460" s="9" t="s">
        <v>37</v>
      </c>
      <c r="AX460" s="9" t="s">
        <v>77</v>
      </c>
      <c r="AY460" s="249" t="s">
        <v>141</v>
      </c>
    </row>
    <row r="461" spans="2:51" s="10" customFormat="1" ht="11.25">
      <c r="B461" s="252"/>
      <c r="C461" s="271"/>
      <c r="D461" s="268" t="s">
        <v>152</v>
      </c>
      <c r="E461" s="272" t="s">
        <v>3</v>
      </c>
      <c r="F461" s="273" t="s">
        <v>591</v>
      </c>
      <c r="G461" s="271"/>
      <c r="H461" s="274">
        <v>4.4809999999999999</v>
      </c>
      <c r="I461" s="271"/>
      <c r="J461" s="271"/>
      <c r="K461" s="271"/>
      <c r="L461" s="252"/>
      <c r="M461" s="254"/>
      <c r="T461" s="255"/>
      <c r="AT461" s="253" t="s">
        <v>152</v>
      </c>
      <c r="AU461" s="253" t="s">
        <v>87</v>
      </c>
      <c r="AV461" s="10" t="s">
        <v>87</v>
      </c>
      <c r="AW461" s="10" t="s">
        <v>37</v>
      </c>
      <c r="AX461" s="10" t="s">
        <v>77</v>
      </c>
      <c r="AY461" s="253" t="s">
        <v>141</v>
      </c>
    </row>
    <row r="462" spans="2:51" s="10" customFormat="1" ht="11.25">
      <c r="B462" s="252"/>
      <c r="C462" s="271"/>
      <c r="D462" s="268" t="s">
        <v>152</v>
      </c>
      <c r="E462" s="272" t="s">
        <v>3</v>
      </c>
      <c r="F462" s="273" t="s">
        <v>592</v>
      </c>
      <c r="G462" s="271"/>
      <c r="H462" s="274">
        <v>5.2389999999999999</v>
      </c>
      <c r="I462" s="271"/>
      <c r="J462" s="271"/>
      <c r="K462" s="271"/>
      <c r="L462" s="252"/>
      <c r="M462" s="254"/>
      <c r="T462" s="255"/>
      <c r="AT462" s="253" t="s">
        <v>152</v>
      </c>
      <c r="AU462" s="253" t="s">
        <v>87</v>
      </c>
      <c r="AV462" s="10" t="s">
        <v>87</v>
      </c>
      <c r="AW462" s="10" t="s">
        <v>37</v>
      </c>
      <c r="AX462" s="10" t="s">
        <v>77</v>
      </c>
      <c r="AY462" s="253" t="s">
        <v>141</v>
      </c>
    </row>
    <row r="463" spans="2:51" s="10" customFormat="1" ht="11.25">
      <c r="B463" s="252"/>
      <c r="C463" s="271"/>
      <c r="D463" s="268" t="s">
        <v>152</v>
      </c>
      <c r="E463" s="272" t="s">
        <v>3</v>
      </c>
      <c r="F463" s="273" t="s">
        <v>593</v>
      </c>
      <c r="G463" s="271"/>
      <c r="H463" s="274">
        <v>4.2649999999999997</v>
      </c>
      <c r="I463" s="271"/>
      <c r="J463" s="271"/>
      <c r="K463" s="271"/>
      <c r="L463" s="252"/>
      <c r="M463" s="254"/>
      <c r="T463" s="255"/>
      <c r="AT463" s="253" t="s">
        <v>152</v>
      </c>
      <c r="AU463" s="253" t="s">
        <v>87</v>
      </c>
      <c r="AV463" s="10" t="s">
        <v>87</v>
      </c>
      <c r="AW463" s="10" t="s">
        <v>37</v>
      </c>
      <c r="AX463" s="10" t="s">
        <v>77</v>
      </c>
      <c r="AY463" s="253" t="s">
        <v>141</v>
      </c>
    </row>
    <row r="464" spans="2:51" s="9" customFormat="1" ht="11.25">
      <c r="B464" s="248"/>
      <c r="C464" s="267"/>
      <c r="D464" s="268" t="s">
        <v>152</v>
      </c>
      <c r="E464" s="269" t="s">
        <v>3</v>
      </c>
      <c r="F464" s="270" t="s">
        <v>594</v>
      </c>
      <c r="G464" s="267"/>
      <c r="H464" s="269" t="s">
        <v>3</v>
      </c>
      <c r="I464" s="267"/>
      <c r="J464" s="267"/>
      <c r="K464" s="267"/>
      <c r="L464" s="248"/>
      <c r="M464" s="250"/>
      <c r="T464" s="251"/>
      <c r="AT464" s="249" t="s">
        <v>152</v>
      </c>
      <c r="AU464" s="249" t="s">
        <v>87</v>
      </c>
      <c r="AV464" s="9" t="s">
        <v>85</v>
      </c>
      <c r="AW464" s="9" t="s">
        <v>37</v>
      </c>
      <c r="AX464" s="9" t="s">
        <v>77</v>
      </c>
      <c r="AY464" s="249" t="s">
        <v>141</v>
      </c>
    </row>
    <row r="465" spans="2:51" s="10" customFormat="1" ht="11.25">
      <c r="B465" s="252"/>
      <c r="C465" s="271"/>
      <c r="D465" s="268" t="s">
        <v>152</v>
      </c>
      <c r="E465" s="272" t="s">
        <v>3</v>
      </c>
      <c r="F465" s="273" t="s">
        <v>595</v>
      </c>
      <c r="G465" s="271"/>
      <c r="H465" s="274">
        <v>0.72499999999999998</v>
      </c>
      <c r="I465" s="271"/>
      <c r="J465" s="271"/>
      <c r="K465" s="271"/>
      <c r="L465" s="252"/>
      <c r="M465" s="254"/>
      <c r="T465" s="255"/>
      <c r="AT465" s="253" t="s">
        <v>152</v>
      </c>
      <c r="AU465" s="253" t="s">
        <v>87</v>
      </c>
      <c r="AV465" s="10" t="s">
        <v>87</v>
      </c>
      <c r="AW465" s="10" t="s">
        <v>37</v>
      </c>
      <c r="AX465" s="10" t="s">
        <v>77</v>
      </c>
      <c r="AY465" s="253" t="s">
        <v>141</v>
      </c>
    </row>
    <row r="466" spans="2:51" s="10" customFormat="1" ht="11.25">
      <c r="B466" s="252"/>
      <c r="C466" s="271"/>
      <c r="D466" s="268" t="s">
        <v>152</v>
      </c>
      <c r="E466" s="272" t="s">
        <v>3</v>
      </c>
      <c r="F466" s="273" t="s">
        <v>596</v>
      </c>
      <c r="G466" s="271"/>
      <c r="H466" s="274">
        <v>6.9509999999999996</v>
      </c>
      <c r="I466" s="271"/>
      <c r="J466" s="271"/>
      <c r="K466" s="271"/>
      <c r="L466" s="252"/>
      <c r="M466" s="254"/>
      <c r="T466" s="255"/>
      <c r="AT466" s="253" t="s">
        <v>152</v>
      </c>
      <c r="AU466" s="253" t="s">
        <v>87</v>
      </c>
      <c r="AV466" s="10" t="s">
        <v>87</v>
      </c>
      <c r="AW466" s="10" t="s">
        <v>37</v>
      </c>
      <c r="AX466" s="10" t="s">
        <v>77</v>
      </c>
      <c r="AY466" s="253" t="s">
        <v>141</v>
      </c>
    </row>
    <row r="467" spans="2:51" s="10" customFormat="1" ht="11.25">
      <c r="B467" s="252"/>
      <c r="C467" s="271"/>
      <c r="D467" s="268" t="s">
        <v>152</v>
      </c>
      <c r="E467" s="272" t="s">
        <v>3</v>
      </c>
      <c r="F467" s="273" t="s">
        <v>597</v>
      </c>
      <c r="G467" s="271"/>
      <c r="H467" s="274">
        <v>5.6779999999999999</v>
      </c>
      <c r="I467" s="271"/>
      <c r="J467" s="271"/>
      <c r="K467" s="271"/>
      <c r="L467" s="252"/>
      <c r="M467" s="254"/>
      <c r="T467" s="255"/>
      <c r="AT467" s="253" t="s">
        <v>152</v>
      </c>
      <c r="AU467" s="253" t="s">
        <v>87</v>
      </c>
      <c r="AV467" s="10" t="s">
        <v>87</v>
      </c>
      <c r="AW467" s="10" t="s">
        <v>37</v>
      </c>
      <c r="AX467" s="10" t="s">
        <v>77</v>
      </c>
      <c r="AY467" s="253" t="s">
        <v>141</v>
      </c>
    </row>
    <row r="468" spans="2:51" s="10" customFormat="1" ht="11.25">
      <c r="B468" s="252"/>
      <c r="C468" s="271"/>
      <c r="D468" s="268" t="s">
        <v>152</v>
      </c>
      <c r="E468" s="272" t="s">
        <v>3</v>
      </c>
      <c r="F468" s="273" t="s">
        <v>598</v>
      </c>
      <c r="G468" s="271"/>
      <c r="H468" s="274">
        <v>2.944</v>
      </c>
      <c r="I468" s="271"/>
      <c r="J468" s="271"/>
      <c r="K468" s="271"/>
      <c r="L468" s="252"/>
      <c r="M468" s="254"/>
      <c r="T468" s="255"/>
      <c r="AT468" s="253" t="s">
        <v>152</v>
      </c>
      <c r="AU468" s="253" t="s">
        <v>87</v>
      </c>
      <c r="AV468" s="10" t="s">
        <v>87</v>
      </c>
      <c r="AW468" s="10" t="s">
        <v>37</v>
      </c>
      <c r="AX468" s="10" t="s">
        <v>77</v>
      </c>
      <c r="AY468" s="253" t="s">
        <v>141</v>
      </c>
    </row>
    <row r="469" spans="2:51" s="9" customFormat="1" ht="11.25">
      <c r="B469" s="248"/>
      <c r="C469" s="267"/>
      <c r="D469" s="268" t="s">
        <v>152</v>
      </c>
      <c r="E469" s="269" t="s">
        <v>3</v>
      </c>
      <c r="F469" s="270" t="s">
        <v>599</v>
      </c>
      <c r="G469" s="267"/>
      <c r="H469" s="269" t="s">
        <v>3</v>
      </c>
      <c r="I469" s="267"/>
      <c r="J469" s="267"/>
      <c r="K469" s="267"/>
      <c r="L469" s="248"/>
      <c r="M469" s="250"/>
      <c r="T469" s="251"/>
      <c r="AT469" s="249" t="s">
        <v>152</v>
      </c>
      <c r="AU469" s="249" t="s">
        <v>87</v>
      </c>
      <c r="AV469" s="9" t="s">
        <v>85</v>
      </c>
      <c r="AW469" s="9" t="s">
        <v>37</v>
      </c>
      <c r="AX469" s="9" t="s">
        <v>77</v>
      </c>
      <c r="AY469" s="249" t="s">
        <v>141</v>
      </c>
    </row>
    <row r="470" spans="2:51" s="10" customFormat="1" ht="11.25">
      <c r="B470" s="252"/>
      <c r="C470" s="271"/>
      <c r="D470" s="268" t="s">
        <v>152</v>
      </c>
      <c r="E470" s="272" t="s">
        <v>3</v>
      </c>
      <c r="F470" s="273" t="s">
        <v>600</v>
      </c>
      <c r="G470" s="271"/>
      <c r="H470" s="274">
        <v>38.148000000000003</v>
      </c>
      <c r="I470" s="271"/>
      <c r="J470" s="271"/>
      <c r="K470" s="271"/>
      <c r="L470" s="252"/>
      <c r="M470" s="254"/>
      <c r="T470" s="255"/>
      <c r="AT470" s="253" t="s">
        <v>152</v>
      </c>
      <c r="AU470" s="253" t="s">
        <v>87</v>
      </c>
      <c r="AV470" s="10" t="s">
        <v>87</v>
      </c>
      <c r="AW470" s="10" t="s">
        <v>37</v>
      </c>
      <c r="AX470" s="10" t="s">
        <v>77</v>
      </c>
      <c r="AY470" s="253" t="s">
        <v>141</v>
      </c>
    </row>
    <row r="471" spans="2:51" s="9" customFormat="1" ht="11.25">
      <c r="B471" s="248"/>
      <c r="C471" s="267"/>
      <c r="D471" s="268" t="s">
        <v>152</v>
      </c>
      <c r="E471" s="269" t="s">
        <v>3</v>
      </c>
      <c r="F471" s="270" t="s">
        <v>601</v>
      </c>
      <c r="G471" s="267"/>
      <c r="H471" s="269" t="s">
        <v>3</v>
      </c>
      <c r="I471" s="267"/>
      <c r="J471" s="267"/>
      <c r="K471" s="267"/>
      <c r="L471" s="248"/>
      <c r="M471" s="250"/>
      <c r="T471" s="251"/>
      <c r="AT471" s="249" t="s">
        <v>152</v>
      </c>
      <c r="AU471" s="249" t="s">
        <v>87</v>
      </c>
      <c r="AV471" s="9" t="s">
        <v>85</v>
      </c>
      <c r="AW471" s="9" t="s">
        <v>37</v>
      </c>
      <c r="AX471" s="9" t="s">
        <v>77</v>
      </c>
      <c r="AY471" s="249" t="s">
        <v>141</v>
      </c>
    </row>
    <row r="472" spans="2:51" s="10" customFormat="1" ht="11.25">
      <c r="B472" s="252"/>
      <c r="C472" s="271"/>
      <c r="D472" s="268" t="s">
        <v>152</v>
      </c>
      <c r="E472" s="272" t="s">
        <v>3</v>
      </c>
      <c r="F472" s="273" t="s">
        <v>602</v>
      </c>
      <c r="G472" s="271"/>
      <c r="H472" s="274">
        <v>2.31</v>
      </c>
      <c r="I472" s="271"/>
      <c r="J472" s="271"/>
      <c r="K472" s="271"/>
      <c r="L472" s="252"/>
      <c r="M472" s="254"/>
      <c r="T472" s="255"/>
      <c r="AT472" s="253" t="s">
        <v>152</v>
      </c>
      <c r="AU472" s="253" t="s">
        <v>87</v>
      </c>
      <c r="AV472" s="10" t="s">
        <v>87</v>
      </c>
      <c r="AW472" s="10" t="s">
        <v>37</v>
      </c>
      <c r="AX472" s="10" t="s">
        <v>77</v>
      </c>
      <c r="AY472" s="253" t="s">
        <v>141</v>
      </c>
    </row>
    <row r="473" spans="2:51" s="10" customFormat="1" ht="11.25">
      <c r="B473" s="252"/>
      <c r="C473" s="271"/>
      <c r="D473" s="268" t="s">
        <v>152</v>
      </c>
      <c r="E473" s="272" t="s">
        <v>3</v>
      </c>
      <c r="F473" s="273" t="s">
        <v>603</v>
      </c>
      <c r="G473" s="271"/>
      <c r="H473" s="274">
        <v>7.415</v>
      </c>
      <c r="I473" s="271"/>
      <c r="J473" s="271"/>
      <c r="K473" s="271"/>
      <c r="L473" s="252"/>
      <c r="M473" s="254"/>
      <c r="T473" s="255"/>
      <c r="AT473" s="253" t="s">
        <v>152</v>
      </c>
      <c r="AU473" s="253" t="s">
        <v>87</v>
      </c>
      <c r="AV473" s="10" t="s">
        <v>87</v>
      </c>
      <c r="AW473" s="10" t="s">
        <v>37</v>
      </c>
      <c r="AX473" s="10" t="s">
        <v>77</v>
      </c>
      <c r="AY473" s="253" t="s">
        <v>141</v>
      </c>
    </row>
    <row r="474" spans="2:51" s="10" customFormat="1" ht="11.25">
      <c r="B474" s="252"/>
      <c r="C474" s="271"/>
      <c r="D474" s="268" t="s">
        <v>152</v>
      </c>
      <c r="E474" s="272" t="s">
        <v>3</v>
      </c>
      <c r="F474" s="273" t="s">
        <v>604</v>
      </c>
      <c r="G474" s="271"/>
      <c r="H474" s="274">
        <v>6.6959999999999997</v>
      </c>
      <c r="I474" s="271"/>
      <c r="J474" s="271"/>
      <c r="K474" s="271"/>
      <c r="L474" s="252"/>
      <c r="M474" s="254"/>
      <c r="T474" s="255"/>
      <c r="AT474" s="253" t="s">
        <v>152</v>
      </c>
      <c r="AU474" s="253" t="s">
        <v>87</v>
      </c>
      <c r="AV474" s="10" t="s">
        <v>87</v>
      </c>
      <c r="AW474" s="10" t="s">
        <v>37</v>
      </c>
      <c r="AX474" s="10" t="s">
        <v>77</v>
      </c>
      <c r="AY474" s="253" t="s">
        <v>141</v>
      </c>
    </row>
    <row r="475" spans="2:51" s="14" customFormat="1" ht="11.25">
      <c r="B475" s="324"/>
      <c r="C475" s="342"/>
      <c r="D475" s="268" t="s">
        <v>152</v>
      </c>
      <c r="E475" s="343" t="s">
        <v>3</v>
      </c>
      <c r="F475" s="344" t="s">
        <v>363</v>
      </c>
      <c r="G475" s="342"/>
      <c r="H475" s="345">
        <v>202.036</v>
      </c>
      <c r="I475" s="342"/>
      <c r="J475" s="342"/>
      <c r="K475" s="342"/>
      <c r="L475" s="324"/>
      <c r="M475" s="326"/>
      <c r="T475" s="327"/>
      <c r="AT475" s="325" t="s">
        <v>152</v>
      </c>
      <c r="AU475" s="325" t="s">
        <v>87</v>
      </c>
      <c r="AV475" s="14" t="s">
        <v>160</v>
      </c>
      <c r="AW475" s="14" t="s">
        <v>37</v>
      </c>
      <c r="AX475" s="14" t="s">
        <v>77</v>
      </c>
      <c r="AY475" s="325" t="s">
        <v>141</v>
      </c>
    </row>
    <row r="476" spans="2:51" s="9" customFormat="1" ht="11.25">
      <c r="B476" s="248"/>
      <c r="C476" s="267"/>
      <c r="D476" s="268" t="s">
        <v>152</v>
      </c>
      <c r="E476" s="269" t="s">
        <v>3</v>
      </c>
      <c r="F476" s="270" t="s">
        <v>605</v>
      </c>
      <c r="G476" s="267"/>
      <c r="H476" s="269" t="s">
        <v>3</v>
      </c>
      <c r="I476" s="267"/>
      <c r="J476" s="267"/>
      <c r="K476" s="267"/>
      <c r="L476" s="248"/>
      <c r="M476" s="250"/>
      <c r="T476" s="251"/>
      <c r="AT476" s="249" t="s">
        <v>152</v>
      </c>
      <c r="AU476" s="249" t="s">
        <v>87</v>
      </c>
      <c r="AV476" s="9" t="s">
        <v>85</v>
      </c>
      <c r="AW476" s="9" t="s">
        <v>37</v>
      </c>
      <c r="AX476" s="9" t="s">
        <v>77</v>
      </c>
      <c r="AY476" s="249" t="s">
        <v>141</v>
      </c>
    </row>
    <row r="477" spans="2:51" s="9" customFormat="1" ht="11.25">
      <c r="B477" s="248"/>
      <c r="C477" s="267"/>
      <c r="D477" s="268" t="s">
        <v>152</v>
      </c>
      <c r="E477" s="269" t="s">
        <v>3</v>
      </c>
      <c r="F477" s="270" t="s">
        <v>582</v>
      </c>
      <c r="G477" s="267"/>
      <c r="H477" s="269" t="s">
        <v>3</v>
      </c>
      <c r="I477" s="267"/>
      <c r="J477" s="267"/>
      <c r="K477" s="267"/>
      <c r="L477" s="248"/>
      <c r="M477" s="250"/>
      <c r="T477" s="251"/>
      <c r="AT477" s="249" t="s">
        <v>152</v>
      </c>
      <c r="AU477" s="249" t="s">
        <v>87</v>
      </c>
      <c r="AV477" s="9" t="s">
        <v>85</v>
      </c>
      <c r="AW477" s="9" t="s">
        <v>37</v>
      </c>
      <c r="AX477" s="9" t="s">
        <v>77</v>
      </c>
      <c r="AY477" s="249" t="s">
        <v>141</v>
      </c>
    </row>
    <row r="478" spans="2:51" s="10" customFormat="1" ht="11.25">
      <c r="B478" s="252"/>
      <c r="C478" s="271"/>
      <c r="D478" s="268" t="s">
        <v>152</v>
      </c>
      <c r="E478" s="272" t="s">
        <v>3</v>
      </c>
      <c r="F478" s="273" t="s">
        <v>606</v>
      </c>
      <c r="G478" s="271"/>
      <c r="H478" s="274">
        <v>43.74</v>
      </c>
      <c r="I478" s="271"/>
      <c r="J478" s="271"/>
      <c r="K478" s="271"/>
      <c r="L478" s="252"/>
      <c r="M478" s="254"/>
      <c r="T478" s="255"/>
      <c r="AT478" s="253" t="s">
        <v>152</v>
      </c>
      <c r="AU478" s="253" t="s">
        <v>87</v>
      </c>
      <c r="AV478" s="10" t="s">
        <v>87</v>
      </c>
      <c r="AW478" s="10" t="s">
        <v>37</v>
      </c>
      <c r="AX478" s="10" t="s">
        <v>77</v>
      </c>
      <c r="AY478" s="253" t="s">
        <v>141</v>
      </c>
    </row>
    <row r="479" spans="2:51" s="10" customFormat="1" ht="11.25">
      <c r="B479" s="252"/>
      <c r="C479" s="271"/>
      <c r="D479" s="268" t="s">
        <v>152</v>
      </c>
      <c r="E479" s="272" t="s">
        <v>3</v>
      </c>
      <c r="F479" s="273" t="s">
        <v>607</v>
      </c>
      <c r="G479" s="271"/>
      <c r="H479" s="274">
        <v>44.658000000000001</v>
      </c>
      <c r="I479" s="271"/>
      <c r="J479" s="271"/>
      <c r="K479" s="271"/>
      <c r="L479" s="252"/>
      <c r="M479" s="254"/>
      <c r="T479" s="255"/>
      <c r="AT479" s="253" t="s">
        <v>152</v>
      </c>
      <c r="AU479" s="253" t="s">
        <v>87</v>
      </c>
      <c r="AV479" s="10" t="s">
        <v>87</v>
      </c>
      <c r="AW479" s="10" t="s">
        <v>37</v>
      </c>
      <c r="AX479" s="10" t="s">
        <v>77</v>
      </c>
      <c r="AY479" s="253" t="s">
        <v>141</v>
      </c>
    </row>
    <row r="480" spans="2:51" s="9" customFormat="1" ht="11.25">
      <c r="B480" s="248"/>
      <c r="C480" s="267"/>
      <c r="D480" s="268" t="s">
        <v>152</v>
      </c>
      <c r="E480" s="269" t="s">
        <v>3</v>
      </c>
      <c r="F480" s="270" t="s">
        <v>586</v>
      </c>
      <c r="G480" s="267"/>
      <c r="H480" s="269" t="s">
        <v>3</v>
      </c>
      <c r="I480" s="267"/>
      <c r="J480" s="267"/>
      <c r="K480" s="267"/>
      <c r="L480" s="248"/>
      <c r="M480" s="250"/>
      <c r="T480" s="251"/>
      <c r="AT480" s="249" t="s">
        <v>152</v>
      </c>
      <c r="AU480" s="249" t="s">
        <v>87</v>
      </c>
      <c r="AV480" s="9" t="s">
        <v>85</v>
      </c>
      <c r="AW480" s="9" t="s">
        <v>37</v>
      </c>
      <c r="AX480" s="9" t="s">
        <v>77</v>
      </c>
      <c r="AY480" s="249" t="s">
        <v>141</v>
      </c>
    </row>
    <row r="481" spans="2:65" s="10" customFormat="1" ht="11.25">
      <c r="B481" s="252"/>
      <c r="C481" s="271"/>
      <c r="D481" s="268" t="s">
        <v>152</v>
      </c>
      <c r="E481" s="272" t="s">
        <v>3</v>
      </c>
      <c r="F481" s="273" t="s">
        <v>608</v>
      </c>
      <c r="G481" s="271"/>
      <c r="H481" s="274">
        <v>100.3</v>
      </c>
      <c r="I481" s="271"/>
      <c r="J481" s="271"/>
      <c r="K481" s="271"/>
      <c r="L481" s="252"/>
      <c r="M481" s="254"/>
      <c r="T481" s="255"/>
      <c r="AT481" s="253" t="s">
        <v>152</v>
      </c>
      <c r="AU481" s="253" t="s">
        <v>87</v>
      </c>
      <c r="AV481" s="10" t="s">
        <v>87</v>
      </c>
      <c r="AW481" s="10" t="s">
        <v>37</v>
      </c>
      <c r="AX481" s="10" t="s">
        <v>77</v>
      </c>
      <c r="AY481" s="253" t="s">
        <v>141</v>
      </c>
    </row>
    <row r="482" spans="2:65" s="9" customFormat="1" ht="11.25">
      <c r="B482" s="248"/>
      <c r="C482" s="267"/>
      <c r="D482" s="268" t="s">
        <v>152</v>
      </c>
      <c r="E482" s="269" t="s">
        <v>3</v>
      </c>
      <c r="F482" s="270" t="s">
        <v>594</v>
      </c>
      <c r="G482" s="267"/>
      <c r="H482" s="269" t="s">
        <v>3</v>
      </c>
      <c r="I482" s="267"/>
      <c r="J482" s="267"/>
      <c r="K482" s="267"/>
      <c r="L482" s="248"/>
      <c r="M482" s="250"/>
      <c r="T482" s="251"/>
      <c r="AT482" s="249" t="s">
        <v>152</v>
      </c>
      <c r="AU482" s="249" t="s">
        <v>87</v>
      </c>
      <c r="AV482" s="9" t="s">
        <v>85</v>
      </c>
      <c r="AW482" s="9" t="s">
        <v>37</v>
      </c>
      <c r="AX482" s="9" t="s">
        <v>77</v>
      </c>
      <c r="AY482" s="249" t="s">
        <v>141</v>
      </c>
    </row>
    <row r="483" spans="2:65" s="10" customFormat="1" ht="11.25">
      <c r="B483" s="252"/>
      <c r="C483" s="271"/>
      <c r="D483" s="268" t="s">
        <v>152</v>
      </c>
      <c r="E483" s="272" t="s">
        <v>3</v>
      </c>
      <c r="F483" s="273" t="s">
        <v>609</v>
      </c>
      <c r="G483" s="271"/>
      <c r="H483" s="274">
        <v>61.2</v>
      </c>
      <c r="I483" s="271"/>
      <c r="J483" s="271"/>
      <c r="K483" s="271"/>
      <c r="L483" s="252"/>
      <c r="M483" s="254"/>
      <c r="T483" s="255"/>
      <c r="AT483" s="253" t="s">
        <v>152</v>
      </c>
      <c r="AU483" s="253" t="s">
        <v>87</v>
      </c>
      <c r="AV483" s="10" t="s">
        <v>87</v>
      </c>
      <c r="AW483" s="10" t="s">
        <v>37</v>
      </c>
      <c r="AX483" s="10" t="s">
        <v>77</v>
      </c>
      <c r="AY483" s="253" t="s">
        <v>141</v>
      </c>
    </row>
    <row r="484" spans="2:65" s="9" customFormat="1" ht="11.25">
      <c r="B484" s="248"/>
      <c r="C484" s="267"/>
      <c r="D484" s="268" t="s">
        <v>152</v>
      </c>
      <c r="E484" s="269" t="s">
        <v>3</v>
      </c>
      <c r="F484" s="270" t="s">
        <v>599</v>
      </c>
      <c r="G484" s="267"/>
      <c r="H484" s="269" t="s">
        <v>3</v>
      </c>
      <c r="I484" s="267"/>
      <c r="J484" s="267"/>
      <c r="K484" s="267"/>
      <c r="L484" s="248"/>
      <c r="M484" s="250"/>
      <c r="T484" s="251"/>
      <c r="AT484" s="249" t="s">
        <v>152</v>
      </c>
      <c r="AU484" s="249" t="s">
        <v>87</v>
      </c>
      <c r="AV484" s="9" t="s">
        <v>85</v>
      </c>
      <c r="AW484" s="9" t="s">
        <v>37</v>
      </c>
      <c r="AX484" s="9" t="s">
        <v>77</v>
      </c>
      <c r="AY484" s="249" t="s">
        <v>141</v>
      </c>
    </row>
    <row r="485" spans="2:65" s="10" customFormat="1" ht="11.25">
      <c r="B485" s="252"/>
      <c r="C485" s="271"/>
      <c r="D485" s="268" t="s">
        <v>152</v>
      </c>
      <c r="E485" s="272" t="s">
        <v>3</v>
      </c>
      <c r="F485" s="273" t="s">
        <v>610</v>
      </c>
      <c r="G485" s="271"/>
      <c r="H485" s="274">
        <v>41.04</v>
      </c>
      <c r="I485" s="271"/>
      <c r="J485" s="271"/>
      <c r="K485" s="271"/>
      <c r="L485" s="252"/>
      <c r="M485" s="254"/>
      <c r="T485" s="255"/>
      <c r="AT485" s="253" t="s">
        <v>152</v>
      </c>
      <c r="AU485" s="253" t="s">
        <v>87</v>
      </c>
      <c r="AV485" s="10" t="s">
        <v>87</v>
      </c>
      <c r="AW485" s="10" t="s">
        <v>37</v>
      </c>
      <c r="AX485" s="10" t="s">
        <v>77</v>
      </c>
      <c r="AY485" s="253" t="s">
        <v>141</v>
      </c>
    </row>
    <row r="486" spans="2:65" s="14" customFormat="1" ht="11.25">
      <c r="B486" s="324"/>
      <c r="C486" s="342"/>
      <c r="D486" s="268" t="s">
        <v>152</v>
      </c>
      <c r="E486" s="343" t="s">
        <v>3</v>
      </c>
      <c r="F486" s="344" t="s">
        <v>363</v>
      </c>
      <c r="G486" s="342"/>
      <c r="H486" s="345">
        <v>290.93799999999999</v>
      </c>
      <c r="I486" s="342"/>
      <c r="J486" s="342"/>
      <c r="K486" s="342"/>
      <c r="L486" s="324"/>
      <c r="M486" s="326"/>
      <c r="T486" s="327"/>
      <c r="AT486" s="325" t="s">
        <v>152</v>
      </c>
      <c r="AU486" s="325" t="s">
        <v>87</v>
      </c>
      <c r="AV486" s="14" t="s">
        <v>160</v>
      </c>
      <c r="AW486" s="14" t="s">
        <v>37</v>
      </c>
      <c r="AX486" s="14" t="s">
        <v>77</v>
      </c>
      <c r="AY486" s="325" t="s">
        <v>141</v>
      </c>
    </row>
    <row r="487" spans="2:65" s="11" customFormat="1" ht="11.25">
      <c r="B487" s="318"/>
      <c r="C487" s="332"/>
      <c r="D487" s="268" t="s">
        <v>152</v>
      </c>
      <c r="E487" s="333" t="s">
        <v>3</v>
      </c>
      <c r="F487" s="334" t="s">
        <v>173</v>
      </c>
      <c r="G487" s="332"/>
      <c r="H487" s="335">
        <v>492.97399999999999</v>
      </c>
      <c r="I487" s="332"/>
      <c r="J487" s="332"/>
      <c r="K487" s="332"/>
      <c r="L487" s="318"/>
      <c r="M487" s="320"/>
      <c r="T487" s="321"/>
      <c r="AT487" s="319" t="s">
        <v>152</v>
      </c>
      <c r="AU487" s="319" t="s">
        <v>87</v>
      </c>
      <c r="AV487" s="11" t="s">
        <v>148</v>
      </c>
      <c r="AW487" s="11" t="s">
        <v>37</v>
      </c>
      <c r="AX487" s="11" t="s">
        <v>85</v>
      </c>
      <c r="AY487" s="319" t="s">
        <v>141</v>
      </c>
    </row>
    <row r="488" spans="2:65" s="8" customFormat="1" ht="16.5" customHeight="1">
      <c r="B488" s="5"/>
      <c r="C488" s="260" t="s">
        <v>611</v>
      </c>
      <c r="D488" s="260" t="s">
        <v>143</v>
      </c>
      <c r="E488" s="261" t="s">
        <v>612</v>
      </c>
      <c r="F488" s="262" t="s">
        <v>613</v>
      </c>
      <c r="G488" s="263" t="s">
        <v>226</v>
      </c>
      <c r="H488" s="264">
        <v>1682</v>
      </c>
      <c r="I488" s="6"/>
      <c r="J488" s="266">
        <f>ROUND(I488*H488,2)</f>
        <v>0</v>
      </c>
      <c r="K488" s="262" t="s">
        <v>147</v>
      </c>
      <c r="L488" s="5"/>
      <c r="M488" s="7" t="s">
        <v>3</v>
      </c>
      <c r="N488" s="243" t="s">
        <v>48</v>
      </c>
      <c r="P488" s="244">
        <f>O488*H488</f>
        <v>0</v>
      </c>
      <c r="Q488" s="244">
        <v>0</v>
      </c>
      <c r="R488" s="244">
        <f>Q488*H488</f>
        <v>0</v>
      </c>
      <c r="S488" s="244">
        <v>4.0000000000000001E-3</v>
      </c>
      <c r="T488" s="245">
        <f>S488*H488</f>
        <v>6.7279999999999998</v>
      </c>
      <c r="AR488" s="246" t="s">
        <v>148</v>
      </c>
      <c r="AT488" s="246" t="s">
        <v>143</v>
      </c>
      <c r="AU488" s="246" t="s">
        <v>87</v>
      </c>
      <c r="AY488" s="116" t="s">
        <v>141</v>
      </c>
      <c r="BE488" s="247">
        <f>IF(N488="základní",J488,0)</f>
        <v>0</v>
      </c>
      <c r="BF488" s="247">
        <f>IF(N488="snížená",J488,0)</f>
        <v>0</v>
      </c>
      <c r="BG488" s="247">
        <f>IF(N488="zákl. přenesená",J488,0)</f>
        <v>0</v>
      </c>
      <c r="BH488" s="247">
        <f>IF(N488="sníž. přenesená",J488,0)</f>
        <v>0</v>
      </c>
      <c r="BI488" s="247">
        <f>IF(N488="nulová",J488,0)</f>
        <v>0</v>
      </c>
      <c r="BJ488" s="116" t="s">
        <v>85</v>
      </c>
      <c r="BK488" s="247">
        <f>ROUND(I488*H488,2)</f>
        <v>0</v>
      </c>
      <c r="BL488" s="116" t="s">
        <v>148</v>
      </c>
      <c r="BM488" s="246" t="s">
        <v>614</v>
      </c>
    </row>
    <row r="489" spans="2:65" s="8" customFormat="1" ht="11.25">
      <c r="B489" s="5"/>
      <c r="C489" s="172"/>
      <c r="D489" s="275" t="s">
        <v>150</v>
      </c>
      <c r="E489" s="172"/>
      <c r="F489" s="276" t="s">
        <v>615</v>
      </c>
      <c r="G489" s="172"/>
      <c r="H489" s="172"/>
      <c r="I489" s="172"/>
      <c r="J489" s="172"/>
      <c r="K489" s="172"/>
      <c r="L489" s="5"/>
      <c r="M489" s="256"/>
      <c r="T489" s="142"/>
      <c r="AT489" s="116" t="s">
        <v>150</v>
      </c>
      <c r="AU489" s="116" t="s">
        <v>87</v>
      </c>
    </row>
    <row r="490" spans="2:65" s="9" customFormat="1" ht="11.25">
      <c r="B490" s="248"/>
      <c r="C490" s="267"/>
      <c r="D490" s="268" t="s">
        <v>152</v>
      </c>
      <c r="E490" s="269" t="s">
        <v>3</v>
      </c>
      <c r="F490" s="270" t="s">
        <v>153</v>
      </c>
      <c r="G490" s="267"/>
      <c r="H490" s="269" t="s">
        <v>3</v>
      </c>
      <c r="I490" s="267"/>
      <c r="J490" s="267"/>
      <c r="K490" s="267"/>
      <c r="L490" s="248"/>
      <c r="M490" s="250"/>
      <c r="T490" s="251"/>
      <c r="AT490" s="249" t="s">
        <v>152</v>
      </c>
      <c r="AU490" s="249" t="s">
        <v>87</v>
      </c>
      <c r="AV490" s="9" t="s">
        <v>85</v>
      </c>
      <c r="AW490" s="9" t="s">
        <v>37</v>
      </c>
      <c r="AX490" s="9" t="s">
        <v>77</v>
      </c>
      <c r="AY490" s="249" t="s">
        <v>141</v>
      </c>
    </row>
    <row r="491" spans="2:65" s="9" customFormat="1" ht="11.25">
      <c r="B491" s="248"/>
      <c r="C491" s="267"/>
      <c r="D491" s="268" t="s">
        <v>152</v>
      </c>
      <c r="E491" s="269" t="s">
        <v>3</v>
      </c>
      <c r="F491" s="270" t="s">
        <v>616</v>
      </c>
      <c r="G491" s="267"/>
      <c r="H491" s="269" t="s">
        <v>3</v>
      </c>
      <c r="I491" s="267"/>
      <c r="J491" s="267"/>
      <c r="K491" s="267"/>
      <c r="L491" s="248"/>
      <c r="M491" s="250"/>
      <c r="T491" s="251"/>
      <c r="AT491" s="249" t="s">
        <v>152</v>
      </c>
      <c r="AU491" s="249" t="s">
        <v>87</v>
      </c>
      <c r="AV491" s="9" t="s">
        <v>85</v>
      </c>
      <c r="AW491" s="9" t="s">
        <v>37</v>
      </c>
      <c r="AX491" s="9" t="s">
        <v>77</v>
      </c>
      <c r="AY491" s="249" t="s">
        <v>141</v>
      </c>
    </row>
    <row r="492" spans="2:65" s="10" customFormat="1" ht="11.25">
      <c r="B492" s="252"/>
      <c r="C492" s="271"/>
      <c r="D492" s="268" t="s">
        <v>152</v>
      </c>
      <c r="E492" s="272" t="s">
        <v>3</v>
      </c>
      <c r="F492" s="273" t="s">
        <v>617</v>
      </c>
      <c r="G492" s="271"/>
      <c r="H492" s="274">
        <v>1382</v>
      </c>
      <c r="I492" s="271"/>
      <c r="J492" s="271"/>
      <c r="K492" s="271"/>
      <c r="L492" s="252"/>
      <c r="M492" s="254"/>
      <c r="T492" s="255"/>
      <c r="AT492" s="253" t="s">
        <v>152</v>
      </c>
      <c r="AU492" s="253" t="s">
        <v>87</v>
      </c>
      <c r="AV492" s="10" t="s">
        <v>87</v>
      </c>
      <c r="AW492" s="10" t="s">
        <v>37</v>
      </c>
      <c r="AX492" s="10" t="s">
        <v>77</v>
      </c>
      <c r="AY492" s="253" t="s">
        <v>141</v>
      </c>
    </row>
    <row r="493" spans="2:65" s="10" customFormat="1" ht="11.25">
      <c r="B493" s="252"/>
      <c r="C493" s="271"/>
      <c r="D493" s="268" t="s">
        <v>152</v>
      </c>
      <c r="E493" s="272" t="s">
        <v>3</v>
      </c>
      <c r="F493" s="273" t="s">
        <v>618</v>
      </c>
      <c r="G493" s="271"/>
      <c r="H493" s="274">
        <v>300</v>
      </c>
      <c r="I493" s="271"/>
      <c r="J493" s="271"/>
      <c r="K493" s="271"/>
      <c r="L493" s="252"/>
      <c r="M493" s="254"/>
      <c r="T493" s="255"/>
      <c r="AT493" s="253" t="s">
        <v>152</v>
      </c>
      <c r="AU493" s="253" t="s">
        <v>87</v>
      </c>
      <c r="AV493" s="10" t="s">
        <v>87</v>
      </c>
      <c r="AW493" s="10" t="s">
        <v>37</v>
      </c>
      <c r="AX493" s="10" t="s">
        <v>77</v>
      </c>
      <c r="AY493" s="253" t="s">
        <v>141</v>
      </c>
    </row>
    <row r="494" spans="2:65" s="11" customFormat="1" ht="11.25">
      <c r="B494" s="318"/>
      <c r="C494" s="332"/>
      <c r="D494" s="268" t="s">
        <v>152</v>
      </c>
      <c r="E494" s="333" t="s">
        <v>3</v>
      </c>
      <c r="F494" s="334" t="s">
        <v>173</v>
      </c>
      <c r="G494" s="332"/>
      <c r="H494" s="335">
        <v>1682</v>
      </c>
      <c r="I494" s="332"/>
      <c r="J494" s="332"/>
      <c r="K494" s="332"/>
      <c r="L494" s="318"/>
      <c r="M494" s="320"/>
      <c r="T494" s="321"/>
      <c r="AT494" s="319" t="s">
        <v>152</v>
      </c>
      <c r="AU494" s="319" t="s">
        <v>87</v>
      </c>
      <c r="AV494" s="11" t="s">
        <v>148</v>
      </c>
      <c r="AW494" s="11" t="s">
        <v>37</v>
      </c>
      <c r="AX494" s="11" t="s">
        <v>85</v>
      </c>
      <c r="AY494" s="319" t="s">
        <v>141</v>
      </c>
    </row>
    <row r="495" spans="2:65" s="8" customFormat="1" ht="24.2" customHeight="1">
      <c r="B495" s="5"/>
      <c r="C495" s="260" t="s">
        <v>619</v>
      </c>
      <c r="D495" s="260" t="s">
        <v>143</v>
      </c>
      <c r="E495" s="261" t="s">
        <v>620</v>
      </c>
      <c r="F495" s="262" t="s">
        <v>621</v>
      </c>
      <c r="G495" s="263" t="s">
        <v>146</v>
      </c>
      <c r="H495" s="264">
        <v>377.66699999999997</v>
      </c>
      <c r="I495" s="6"/>
      <c r="J495" s="266">
        <f>ROUND(I495*H495,2)</f>
        <v>0</v>
      </c>
      <c r="K495" s="262" t="s">
        <v>147</v>
      </c>
      <c r="L495" s="5"/>
      <c r="M495" s="7" t="s">
        <v>3</v>
      </c>
      <c r="N495" s="243" t="s">
        <v>48</v>
      </c>
      <c r="P495" s="244">
        <f>O495*H495</f>
        <v>0</v>
      </c>
      <c r="Q495" s="244">
        <v>0</v>
      </c>
      <c r="R495" s="244">
        <f>Q495*H495</f>
        <v>0</v>
      </c>
      <c r="S495" s="244">
        <v>0</v>
      </c>
      <c r="T495" s="245">
        <f>S495*H495</f>
        <v>0</v>
      </c>
      <c r="AR495" s="246" t="s">
        <v>148</v>
      </c>
      <c r="AT495" s="246" t="s">
        <v>143</v>
      </c>
      <c r="AU495" s="246" t="s">
        <v>87</v>
      </c>
      <c r="AY495" s="116" t="s">
        <v>141</v>
      </c>
      <c r="BE495" s="247">
        <f>IF(N495="základní",J495,0)</f>
        <v>0</v>
      </c>
      <c r="BF495" s="247">
        <f>IF(N495="snížená",J495,0)</f>
        <v>0</v>
      </c>
      <c r="BG495" s="247">
        <f>IF(N495="zákl. přenesená",J495,0)</f>
        <v>0</v>
      </c>
      <c r="BH495" s="247">
        <f>IF(N495="sníž. přenesená",J495,0)</f>
        <v>0</v>
      </c>
      <c r="BI495" s="247">
        <f>IF(N495="nulová",J495,0)</f>
        <v>0</v>
      </c>
      <c r="BJ495" s="116" t="s">
        <v>85</v>
      </c>
      <c r="BK495" s="247">
        <f>ROUND(I495*H495,2)</f>
        <v>0</v>
      </c>
      <c r="BL495" s="116" t="s">
        <v>148</v>
      </c>
      <c r="BM495" s="246" t="s">
        <v>622</v>
      </c>
    </row>
    <row r="496" spans="2:65" s="8" customFormat="1" ht="11.25">
      <c r="B496" s="5"/>
      <c r="C496" s="172"/>
      <c r="D496" s="275" t="s">
        <v>150</v>
      </c>
      <c r="E496" s="172"/>
      <c r="F496" s="276" t="s">
        <v>623</v>
      </c>
      <c r="G496" s="172"/>
      <c r="H496" s="172"/>
      <c r="I496" s="172"/>
      <c r="J496" s="172"/>
      <c r="K496" s="172"/>
      <c r="L496" s="5"/>
      <c r="M496" s="256"/>
      <c r="T496" s="142"/>
      <c r="AT496" s="116" t="s">
        <v>150</v>
      </c>
      <c r="AU496" s="116" t="s">
        <v>87</v>
      </c>
    </row>
    <row r="497" spans="2:65" s="9" customFormat="1" ht="11.25">
      <c r="B497" s="248"/>
      <c r="C497" s="267"/>
      <c r="D497" s="268" t="s">
        <v>152</v>
      </c>
      <c r="E497" s="269" t="s">
        <v>3</v>
      </c>
      <c r="F497" s="270" t="s">
        <v>153</v>
      </c>
      <c r="G497" s="267"/>
      <c r="H497" s="269" t="s">
        <v>3</v>
      </c>
      <c r="I497" s="267"/>
      <c r="J497" s="267"/>
      <c r="K497" s="267"/>
      <c r="L497" s="248"/>
      <c r="M497" s="250"/>
      <c r="T497" s="251"/>
      <c r="AT497" s="249" t="s">
        <v>152</v>
      </c>
      <c r="AU497" s="249" t="s">
        <v>87</v>
      </c>
      <c r="AV497" s="9" t="s">
        <v>85</v>
      </c>
      <c r="AW497" s="9" t="s">
        <v>37</v>
      </c>
      <c r="AX497" s="9" t="s">
        <v>77</v>
      </c>
      <c r="AY497" s="249" t="s">
        <v>141</v>
      </c>
    </row>
    <row r="498" spans="2:65" s="9" customFormat="1" ht="11.25">
      <c r="B498" s="248"/>
      <c r="C498" s="267"/>
      <c r="D498" s="268" t="s">
        <v>152</v>
      </c>
      <c r="E498" s="269" t="s">
        <v>3</v>
      </c>
      <c r="F498" s="270" t="s">
        <v>624</v>
      </c>
      <c r="G498" s="267"/>
      <c r="H498" s="269" t="s">
        <v>3</v>
      </c>
      <c r="I498" s="267"/>
      <c r="J498" s="267"/>
      <c r="K498" s="267"/>
      <c r="L498" s="248"/>
      <c r="M498" s="250"/>
      <c r="T498" s="251"/>
      <c r="AT498" s="249" t="s">
        <v>152</v>
      </c>
      <c r="AU498" s="249" t="s">
        <v>87</v>
      </c>
      <c r="AV498" s="9" t="s">
        <v>85</v>
      </c>
      <c r="AW498" s="9" t="s">
        <v>37</v>
      </c>
      <c r="AX498" s="9" t="s">
        <v>77</v>
      </c>
      <c r="AY498" s="249" t="s">
        <v>141</v>
      </c>
    </row>
    <row r="499" spans="2:65" s="10" customFormat="1" ht="11.25">
      <c r="B499" s="252"/>
      <c r="C499" s="271"/>
      <c r="D499" s="268" t="s">
        <v>152</v>
      </c>
      <c r="E499" s="272" t="s">
        <v>3</v>
      </c>
      <c r="F499" s="273" t="s">
        <v>625</v>
      </c>
      <c r="G499" s="271"/>
      <c r="H499" s="274">
        <v>377.66699999999997</v>
      </c>
      <c r="I499" s="271"/>
      <c r="J499" s="271"/>
      <c r="K499" s="271"/>
      <c r="L499" s="252"/>
      <c r="M499" s="254"/>
      <c r="T499" s="255"/>
      <c r="AT499" s="253" t="s">
        <v>152</v>
      </c>
      <c r="AU499" s="253" t="s">
        <v>87</v>
      </c>
      <c r="AV499" s="10" t="s">
        <v>87</v>
      </c>
      <c r="AW499" s="10" t="s">
        <v>37</v>
      </c>
      <c r="AX499" s="10" t="s">
        <v>85</v>
      </c>
      <c r="AY499" s="253" t="s">
        <v>141</v>
      </c>
    </row>
    <row r="500" spans="2:65" s="8" customFormat="1" ht="24.2" customHeight="1">
      <c r="B500" s="5"/>
      <c r="C500" s="260" t="s">
        <v>626</v>
      </c>
      <c r="D500" s="260" t="s">
        <v>143</v>
      </c>
      <c r="E500" s="261" t="s">
        <v>627</v>
      </c>
      <c r="F500" s="262" t="s">
        <v>628</v>
      </c>
      <c r="G500" s="263" t="s">
        <v>146</v>
      </c>
      <c r="H500" s="264">
        <v>33990.03</v>
      </c>
      <c r="I500" s="6"/>
      <c r="J500" s="266">
        <f>ROUND(I500*H500,2)</f>
        <v>0</v>
      </c>
      <c r="K500" s="262" t="s">
        <v>147</v>
      </c>
      <c r="L500" s="5"/>
      <c r="M500" s="7" t="s">
        <v>3</v>
      </c>
      <c r="N500" s="243" t="s">
        <v>48</v>
      </c>
      <c r="P500" s="244">
        <f>O500*H500</f>
        <v>0</v>
      </c>
      <c r="Q500" s="244">
        <v>0</v>
      </c>
      <c r="R500" s="244">
        <f>Q500*H500</f>
        <v>0</v>
      </c>
      <c r="S500" s="244">
        <v>0</v>
      </c>
      <c r="T500" s="245">
        <f>S500*H500</f>
        <v>0</v>
      </c>
      <c r="AR500" s="246" t="s">
        <v>148</v>
      </c>
      <c r="AT500" s="246" t="s">
        <v>143</v>
      </c>
      <c r="AU500" s="246" t="s">
        <v>87</v>
      </c>
      <c r="AY500" s="116" t="s">
        <v>141</v>
      </c>
      <c r="BE500" s="247">
        <f>IF(N500="základní",J500,0)</f>
        <v>0</v>
      </c>
      <c r="BF500" s="247">
        <f>IF(N500="snížená",J500,0)</f>
        <v>0</v>
      </c>
      <c r="BG500" s="247">
        <f>IF(N500="zákl. přenesená",J500,0)</f>
        <v>0</v>
      </c>
      <c r="BH500" s="247">
        <f>IF(N500="sníž. přenesená",J500,0)</f>
        <v>0</v>
      </c>
      <c r="BI500" s="247">
        <f>IF(N500="nulová",J500,0)</f>
        <v>0</v>
      </c>
      <c r="BJ500" s="116" t="s">
        <v>85</v>
      </c>
      <c r="BK500" s="247">
        <f>ROUND(I500*H500,2)</f>
        <v>0</v>
      </c>
      <c r="BL500" s="116" t="s">
        <v>148</v>
      </c>
      <c r="BM500" s="246" t="s">
        <v>629</v>
      </c>
    </row>
    <row r="501" spans="2:65" s="8" customFormat="1" ht="11.25">
      <c r="B501" s="5"/>
      <c r="C501" s="172"/>
      <c r="D501" s="275" t="s">
        <v>150</v>
      </c>
      <c r="E501" s="172"/>
      <c r="F501" s="276" t="s">
        <v>630</v>
      </c>
      <c r="G501" s="172"/>
      <c r="H501" s="172"/>
      <c r="I501" s="172"/>
      <c r="J501" s="172"/>
      <c r="K501" s="172"/>
      <c r="L501" s="5"/>
      <c r="M501" s="256"/>
      <c r="T501" s="142"/>
      <c r="AT501" s="116" t="s">
        <v>150</v>
      </c>
      <c r="AU501" s="116" t="s">
        <v>87</v>
      </c>
    </row>
    <row r="502" spans="2:65" s="10" customFormat="1" ht="11.25">
      <c r="B502" s="252"/>
      <c r="C502" s="271"/>
      <c r="D502" s="268" t="s">
        <v>152</v>
      </c>
      <c r="E502" s="271"/>
      <c r="F502" s="273" t="s">
        <v>631</v>
      </c>
      <c r="G502" s="271"/>
      <c r="H502" s="274">
        <v>33990.03</v>
      </c>
      <c r="I502" s="271"/>
      <c r="J502" s="271"/>
      <c r="K502" s="271"/>
      <c r="L502" s="252"/>
      <c r="M502" s="254"/>
      <c r="T502" s="255"/>
      <c r="AT502" s="253" t="s">
        <v>152</v>
      </c>
      <c r="AU502" s="253" t="s">
        <v>87</v>
      </c>
      <c r="AV502" s="10" t="s">
        <v>87</v>
      </c>
      <c r="AW502" s="10" t="s">
        <v>4</v>
      </c>
      <c r="AX502" s="10" t="s">
        <v>85</v>
      </c>
      <c r="AY502" s="253" t="s">
        <v>141</v>
      </c>
    </row>
    <row r="503" spans="2:65" s="8" customFormat="1" ht="24.2" customHeight="1">
      <c r="B503" s="5"/>
      <c r="C503" s="260" t="s">
        <v>632</v>
      </c>
      <c r="D503" s="260" t="s">
        <v>143</v>
      </c>
      <c r="E503" s="261" t="s">
        <v>633</v>
      </c>
      <c r="F503" s="262" t="s">
        <v>634</v>
      </c>
      <c r="G503" s="263" t="s">
        <v>146</v>
      </c>
      <c r="H503" s="264">
        <v>377.66699999999997</v>
      </c>
      <c r="I503" s="6"/>
      <c r="J503" s="266">
        <f>ROUND(I503*H503,2)</f>
        <v>0</v>
      </c>
      <c r="K503" s="262" t="s">
        <v>147</v>
      </c>
      <c r="L503" s="5"/>
      <c r="M503" s="7" t="s">
        <v>3</v>
      </c>
      <c r="N503" s="243" t="s">
        <v>48</v>
      </c>
      <c r="P503" s="244">
        <f>O503*H503</f>
        <v>0</v>
      </c>
      <c r="Q503" s="244">
        <v>0</v>
      </c>
      <c r="R503" s="244">
        <f>Q503*H503</f>
        <v>0</v>
      </c>
      <c r="S503" s="244">
        <v>0</v>
      </c>
      <c r="T503" s="245">
        <f>S503*H503</f>
        <v>0</v>
      </c>
      <c r="AR503" s="246" t="s">
        <v>148</v>
      </c>
      <c r="AT503" s="246" t="s">
        <v>143</v>
      </c>
      <c r="AU503" s="246" t="s">
        <v>87</v>
      </c>
      <c r="AY503" s="116" t="s">
        <v>141</v>
      </c>
      <c r="BE503" s="247">
        <f>IF(N503="základní",J503,0)</f>
        <v>0</v>
      </c>
      <c r="BF503" s="247">
        <f>IF(N503="snížená",J503,0)</f>
        <v>0</v>
      </c>
      <c r="BG503" s="247">
        <f>IF(N503="zákl. přenesená",J503,0)</f>
        <v>0</v>
      </c>
      <c r="BH503" s="247">
        <f>IF(N503="sníž. přenesená",J503,0)</f>
        <v>0</v>
      </c>
      <c r="BI503" s="247">
        <f>IF(N503="nulová",J503,0)</f>
        <v>0</v>
      </c>
      <c r="BJ503" s="116" t="s">
        <v>85</v>
      </c>
      <c r="BK503" s="247">
        <f>ROUND(I503*H503,2)</f>
        <v>0</v>
      </c>
      <c r="BL503" s="116" t="s">
        <v>148</v>
      </c>
      <c r="BM503" s="246" t="s">
        <v>635</v>
      </c>
    </row>
    <row r="504" spans="2:65" s="8" customFormat="1" ht="11.25">
      <c r="B504" s="5"/>
      <c r="C504" s="172"/>
      <c r="D504" s="275" t="s">
        <v>150</v>
      </c>
      <c r="E504" s="172"/>
      <c r="F504" s="276" t="s">
        <v>636</v>
      </c>
      <c r="G504" s="172"/>
      <c r="H504" s="172"/>
      <c r="I504" s="172"/>
      <c r="J504" s="172"/>
      <c r="K504" s="172"/>
      <c r="L504" s="5"/>
      <c r="M504" s="256"/>
      <c r="T504" s="142"/>
      <c r="AT504" s="116" t="s">
        <v>150</v>
      </c>
      <c r="AU504" s="116" t="s">
        <v>87</v>
      </c>
    </row>
    <row r="505" spans="2:65" s="8" customFormat="1" ht="24.2" customHeight="1">
      <c r="B505" s="5"/>
      <c r="C505" s="260" t="s">
        <v>637</v>
      </c>
      <c r="D505" s="260" t="s">
        <v>143</v>
      </c>
      <c r="E505" s="261" t="s">
        <v>638</v>
      </c>
      <c r="F505" s="262" t="s">
        <v>639</v>
      </c>
      <c r="G505" s="263" t="s">
        <v>226</v>
      </c>
      <c r="H505" s="264">
        <v>178</v>
      </c>
      <c r="I505" s="6"/>
      <c r="J505" s="266">
        <f>ROUND(I505*H505,2)</f>
        <v>0</v>
      </c>
      <c r="K505" s="262" t="s">
        <v>147</v>
      </c>
      <c r="L505" s="5"/>
      <c r="M505" s="7" t="s">
        <v>3</v>
      </c>
      <c r="N505" s="243" t="s">
        <v>48</v>
      </c>
      <c r="P505" s="244">
        <f>O505*H505</f>
        <v>0</v>
      </c>
      <c r="Q505" s="244">
        <v>3.2000000000000002E-3</v>
      </c>
      <c r="R505" s="244">
        <f>Q505*H505</f>
        <v>0.5696</v>
      </c>
      <c r="S505" s="244">
        <v>6.9000000000000006E-2</v>
      </c>
      <c r="T505" s="245">
        <f>S505*H505</f>
        <v>12.282000000000002</v>
      </c>
      <c r="AR505" s="246" t="s">
        <v>148</v>
      </c>
      <c r="AT505" s="246" t="s">
        <v>143</v>
      </c>
      <c r="AU505" s="246" t="s">
        <v>87</v>
      </c>
      <c r="AY505" s="116" t="s">
        <v>141</v>
      </c>
      <c r="BE505" s="247">
        <f>IF(N505="základní",J505,0)</f>
        <v>0</v>
      </c>
      <c r="BF505" s="247">
        <f>IF(N505="snížená",J505,0)</f>
        <v>0</v>
      </c>
      <c r="BG505" s="247">
        <f>IF(N505="zákl. přenesená",J505,0)</f>
        <v>0</v>
      </c>
      <c r="BH505" s="247">
        <f>IF(N505="sníž. přenesená",J505,0)</f>
        <v>0</v>
      </c>
      <c r="BI505" s="247">
        <f>IF(N505="nulová",J505,0)</f>
        <v>0</v>
      </c>
      <c r="BJ505" s="116" t="s">
        <v>85</v>
      </c>
      <c r="BK505" s="247">
        <f>ROUND(I505*H505,2)</f>
        <v>0</v>
      </c>
      <c r="BL505" s="116" t="s">
        <v>148</v>
      </c>
      <c r="BM505" s="246" t="s">
        <v>640</v>
      </c>
    </row>
    <row r="506" spans="2:65" s="8" customFormat="1" ht="11.25">
      <c r="B506" s="5"/>
      <c r="C506" s="172"/>
      <c r="D506" s="275" t="s">
        <v>150</v>
      </c>
      <c r="E506" s="172"/>
      <c r="F506" s="276" t="s">
        <v>641</v>
      </c>
      <c r="G506" s="172"/>
      <c r="H506" s="172"/>
      <c r="I506" s="172"/>
      <c r="J506" s="172"/>
      <c r="K506" s="172"/>
      <c r="L506" s="5"/>
      <c r="M506" s="256"/>
      <c r="T506" s="142"/>
      <c r="AT506" s="116" t="s">
        <v>150</v>
      </c>
      <c r="AU506" s="116" t="s">
        <v>87</v>
      </c>
    </row>
    <row r="507" spans="2:65" s="9" customFormat="1" ht="11.25">
      <c r="B507" s="248"/>
      <c r="C507" s="267"/>
      <c r="D507" s="268" t="s">
        <v>152</v>
      </c>
      <c r="E507" s="269" t="s">
        <v>3</v>
      </c>
      <c r="F507" s="270" t="s">
        <v>153</v>
      </c>
      <c r="G507" s="267"/>
      <c r="H507" s="269" t="s">
        <v>3</v>
      </c>
      <c r="I507" s="267"/>
      <c r="J507" s="267"/>
      <c r="K507" s="267"/>
      <c r="L507" s="248"/>
      <c r="M507" s="250"/>
      <c r="T507" s="251"/>
      <c r="AT507" s="249" t="s">
        <v>152</v>
      </c>
      <c r="AU507" s="249" t="s">
        <v>87</v>
      </c>
      <c r="AV507" s="9" t="s">
        <v>85</v>
      </c>
      <c r="AW507" s="9" t="s">
        <v>37</v>
      </c>
      <c r="AX507" s="9" t="s">
        <v>77</v>
      </c>
      <c r="AY507" s="249" t="s">
        <v>141</v>
      </c>
    </row>
    <row r="508" spans="2:65" s="9" customFormat="1" ht="11.25">
      <c r="B508" s="248"/>
      <c r="C508" s="267"/>
      <c r="D508" s="268" t="s">
        <v>152</v>
      </c>
      <c r="E508" s="269" t="s">
        <v>3</v>
      </c>
      <c r="F508" s="270" t="s">
        <v>642</v>
      </c>
      <c r="G508" s="267"/>
      <c r="H508" s="269" t="s">
        <v>3</v>
      </c>
      <c r="I508" s="267"/>
      <c r="J508" s="267"/>
      <c r="K508" s="267"/>
      <c r="L508" s="248"/>
      <c r="M508" s="250"/>
      <c r="T508" s="251"/>
      <c r="AT508" s="249" t="s">
        <v>152</v>
      </c>
      <c r="AU508" s="249" t="s">
        <v>87</v>
      </c>
      <c r="AV508" s="9" t="s">
        <v>85</v>
      </c>
      <c r="AW508" s="9" t="s">
        <v>37</v>
      </c>
      <c r="AX508" s="9" t="s">
        <v>77</v>
      </c>
      <c r="AY508" s="249" t="s">
        <v>141</v>
      </c>
    </row>
    <row r="509" spans="2:65" s="10" customFormat="1" ht="11.25">
      <c r="B509" s="252"/>
      <c r="C509" s="271"/>
      <c r="D509" s="268" t="s">
        <v>152</v>
      </c>
      <c r="E509" s="272" t="s">
        <v>3</v>
      </c>
      <c r="F509" s="273" t="s">
        <v>643</v>
      </c>
      <c r="G509" s="271"/>
      <c r="H509" s="274">
        <v>178</v>
      </c>
      <c r="I509" s="271"/>
      <c r="J509" s="271"/>
      <c r="K509" s="271"/>
      <c r="L509" s="252"/>
      <c r="M509" s="254"/>
      <c r="T509" s="255"/>
      <c r="AT509" s="253" t="s">
        <v>152</v>
      </c>
      <c r="AU509" s="253" t="s">
        <v>87</v>
      </c>
      <c r="AV509" s="10" t="s">
        <v>87</v>
      </c>
      <c r="AW509" s="10" t="s">
        <v>37</v>
      </c>
      <c r="AX509" s="10" t="s">
        <v>85</v>
      </c>
      <c r="AY509" s="253" t="s">
        <v>141</v>
      </c>
    </row>
    <row r="510" spans="2:65" s="8" customFormat="1" ht="24.2" customHeight="1">
      <c r="B510" s="5"/>
      <c r="C510" s="260" t="s">
        <v>644</v>
      </c>
      <c r="D510" s="260" t="s">
        <v>143</v>
      </c>
      <c r="E510" s="261" t="s">
        <v>645</v>
      </c>
      <c r="F510" s="262" t="s">
        <v>646</v>
      </c>
      <c r="G510" s="263" t="s">
        <v>226</v>
      </c>
      <c r="H510" s="264">
        <v>300</v>
      </c>
      <c r="I510" s="6"/>
      <c r="J510" s="266">
        <f>ROUND(I510*H510,2)</f>
        <v>0</v>
      </c>
      <c r="K510" s="262" t="s">
        <v>147</v>
      </c>
      <c r="L510" s="5"/>
      <c r="M510" s="7" t="s">
        <v>3</v>
      </c>
      <c r="N510" s="243" t="s">
        <v>48</v>
      </c>
      <c r="P510" s="244">
        <f>O510*H510</f>
        <v>0</v>
      </c>
      <c r="Q510" s="244">
        <v>2.0000000000000001E-4</v>
      </c>
      <c r="R510" s="244">
        <f>Q510*H510</f>
        <v>6.0000000000000005E-2</v>
      </c>
      <c r="S510" s="244">
        <v>0</v>
      </c>
      <c r="T510" s="245">
        <f>S510*H510</f>
        <v>0</v>
      </c>
      <c r="AR510" s="246" t="s">
        <v>148</v>
      </c>
      <c r="AT510" s="246" t="s">
        <v>143</v>
      </c>
      <c r="AU510" s="246" t="s">
        <v>87</v>
      </c>
      <c r="AY510" s="116" t="s">
        <v>141</v>
      </c>
      <c r="BE510" s="247">
        <f>IF(N510="základní",J510,0)</f>
        <v>0</v>
      </c>
      <c r="BF510" s="247">
        <f>IF(N510="snížená",J510,0)</f>
        <v>0</v>
      </c>
      <c r="BG510" s="247">
        <f>IF(N510="zákl. přenesená",J510,0)</f>
        <v>0</v>
      </c>
      <c r="BH510" s="247">
        <f>IF(N510="sníž. přenesená",J510,0)</f>
        <v>0</v>
      </c>
      <c r="BI510" s="247">
        <f>IF(N510="nulová",J510,0)</f>
        <v>0</v>
      </c>
      <c r="BJ510" s="116" t="s">
        <v>85</v>
      </c>
      <c r="BK510" s="247">
        <f>ROUND(I510*H510,2)</f>
        <v>0</v>
      </c>
      <c r="BL510" s="116" t="s">
        <v>148</v>
      </c>
      <c r="BM510" s="246" t="s">
        <v>647</v>
      </c>
    </row>
    <row r="511" spans="2:65" s="8" customFormat="1" ht="11.25">
      <c r="B511" s="5"/>
      <c r="C511" s="172"/>
      <c r="D511" s="275" t="s">
        <v>150</v>
      </c>
      <c r="E511" s="172"/>
      <c r="F511" s="276" t="s">
        <v>648</v>
      </c>
      <c r="G511" s="172"/>
      <c r="H511" s="172"/>
      <c r="I511" s="172"/>
      <c r="J511" s="172"/>
      <c r="K511" s="172"/>
      <c r="L511" s="5"/>
      <c r="M511" s="256"/>
      <c r="T511" s="142"/>
      <c r="AT511" s="116" t="s">
        <v>150</v>
      </c>
      <c r="AU511" s="116" t="s">
        <v>87</v>
      </c>
    </row>
    <row r="512" spans="2:65" s="9" customFormat="1" ht="11.25">
      <c r="B512" s="248"/>
      <c r="C512" s="267"/>
      <c r="D512" s="268" t="s">
        <v>152</v>
      </c>
      <c r="E512" s="269" t="s">
        <v>3</v>
      </c>
      <c r="F512" s="270" t="s">
        <v>153</v>
      </c>
      <c r="G512" s="267"/>
      <c r="H512" s="269" t="s">
        <v>3</v>
      </c>
      <c r="I512" s="267"/>
      <c r="J512" s="267"/>
      <c r="K512" s="267"/>
      <c r="L512" s="248"/>
      <c r="M512" s="250"/>
      <c r="T512" s="251"/>
      <c r="AT512" s="249" t="s">
        <v>152</v>
      </c>
      <c r="AU512" s="249" t="s">
        <v>87</v>
      </c>
      <c r="AV512" s="9" t="s">
        <v>85</v>
      </c>
      <c r="AW512" s="9" t="s">
        <v>37</v>
      </c>
      <c r="AX512" s="9" t="s">
        <v>77</v>
      </c>
      <c r="AY512" s="249" t="s">
        <v>141</v>
      </c>
    </row>
    <row r="513" spans="2:65" s="10" customFormat="1" ht="11.25">
      <c r="B513" s="252"/>
      <c r="C513" s="271"/>
      <c r="D513" s="268" t="s">
        <v>152</v>
      </c>
      <c r="E513" s="272" t="s">
        <v>3</v>
      </c>
      <c r="F513" s="273" t="s">
        <v>649</v>
      </c>
      <c r="G513" s="271"/>
      <c r="H513" s="274">
        <v>300</v>
      </c>
      <c r="I513" s="271"/>
      <c r="J513" s="271"/>
      <c r="K513" s="271"/>
      <c r="L513" s="252"/>
      <c r="M513" s="254"/>
      <c r="T513" s="255"/>
      <c r="AT513" s="253" t="s">
        <v>152</v>
      </c>
      <c r="AU513" s="253" t="s">
        <v>87</v>
      </c>
      <c r="AV513" s="10" t="s">
        <v>87</v>
      </c>
      <c r="AW513" s="10" t="s">
        <v>37</v>
      </c>
      <c r="AX513" s="10" t="s">
        <v>85</v>
      </c>
      <c r="AY513" s="253" t="s">
        <v>141</v>
      </c>
    </row>
    <row r="514" spans="2:65" s="8" customFormat="1" ht="16.5" customHeight="1">
      <c r="B514" s="5"/>
      <c r="C514" s="260" t="s">
        <v>650</v>
      </c>
      <c r="D514" s="260" t="s">
        <v>143</v>
      </c>
      <c r="E514" s="261" t="s">
        <v>651</v>
      </c>
      <c r="F514" s="262" t="s">
        <v>652</v>
      </c>
      <c r="G514" s="263" t="s">
        <v>201</v>
      </c>
      <c r="H514" s="264">
        <v>2000</v>
      </c>
      <c r="I514" s="6"/>
      <c r="J514" s="266">
        <f>ROUND(I514*H514,2)</f>
        <v>0</v>
      </c>
      <c r="K514" s="262" t="s">
        <v>147</v>
      </c>
      <c r="L514" s="5"/>
      <c r="M514" s="7" t="s">
        <v>3</v>
      </c>
      <c r="N514" s="243" t="s">
        <v>48</v>
      </c>
      <c r="P514" s="244">
        <f>O514*H514</f>
        <v>0</v>
      </c>
      <c r="Q514" s="244">
        <v>1.0000000000000001E-5</v>
      </c>
      <c r="R514" s="244">
        <f>Q514*H514</f>
        <v>0.02</v>
      </c>
      <c r="S514" s="244">
        <v>0</v>
      </c>
      <c r="T514" s="245">
        <f>S514*H514</f>
        <v>0</v>
      </c>
      <c r="AR514" s="246" t="s">
        <v>148</v>
      </c>
      <c r="AT514" s="246" t="s">
        <v>143</v>
      </c>
      <c r="AU514" s="246" t="s">
        <v>87</v>
      </c>
      <c r="AY514" s="116" t="s">
        <v>141</v>
      </c>
      <c r="BE514" s="247">
        <f>IF(N514="základní",J514,0)</f>
        <v>0</v>
      </c>
      <c r="BF514" s="247">
        <f>IF(N514="snížená",J514,0)</f>
        <v>0</v>
      </c>
      <c r="BG514" s="247">
        <f>IF(N514="zákl. přenesená",J514,0)</f>
        <v>0</v>
      </c>
      <c r="BH514" s="247">
        <f>IF(N514="sníž. přenesená",J514,0)</f>
        <v>0</v>
      </c>
      <c r="BI514" s="247">
        <f>IF(N514="nulová",J514,0)</f>
        <v>0</v>
      </c>
      <c r="BJ514" s="116" t="s">
        <v>85</v>
      </c>
      <c r="BK514" s="247">
        <f>ROUND(I514*H514,2)</f>
        <v>0</v>
      </c>
      <c r="BL514" s="116" t="s">
        <v>148</v>
      </c>
      <c r="BM514" s="246" t="s">
        <v>653</v>
      </c>
    </row>
    <row r="515" spans="2:65" s="8" customFormat="1" ht="11.25">
      <c r="B515" s="5"/>
      <c r="C515" s="172"/>
      <c r="D515" s="275" t="s">
        <v>150</v>
      </c>
      <c r="E515" s="172"/>
      <c r="F515" s="276" t="s">
        <v>654</v>
      </c>
      <c r="G515" s="172"/>
      <c r="H515" s="172"/>
      <c r="I515" s="172"/>
      <c r="J515" s="172"/>
      <c r="K515" s="172"/>
      <c r="L515" s="5"/>
      <c r="M515" s="256"/>
      <c r="T515" s="142"/>
      <c r="AT515" s="116" t="s">
        <v>150</v>
      </c>
      <c r="AU515" s="116" t="s">
        <v>87</v>
      </c>
    </row>
    <row r="516" spans="2:65" s="9" customFormat="1" ht="11.25">
      <c r="B516" s="248"/>
      <c r="C516" s="267"/>
      <c r="D516" s="268" t="s">
        <v>152</v>
      </c>
      <c r="E516" s="269" t="s">
        <v>3</v>
      </c>
      <c r="F516" s="270" t="s">
        <v>153</v>
      </c>
      <c r="G516" s="267"/>
      <c r="H516" s="269" t="s">
        <v>3</v>
      </c>
      <c r="I516" s="267"/>
      <c r="J516" s="267"/>
      <c r="K516" s="267"/>
      <c r="L516" s="248"/>
      <c r="M516" s="250"/>
      <c r="T516" s="251"/>
      <c r="AT516" s="249" t="s">
        <v>152</v>
      </c>
      <c r="AU516" s="249" t="s">
        <v>87</v>
      </c>
      <c r="AV516" s="9" t="s">
        <v>85</v>
      </c>
      <c r="AW516" s="9" t="s">
        <v>37</v>
      </c>
      <c r="AX516" s="9" t="s">
        <v>77</v>
      </c>
      <c r="AY516" s="249" t="s">
        <v>141</v>
      </c>
    </row>
    <row r="517" spans="2:65" s="10" customFormat="1" ht="11.25">
      <c r="B517" s="252"/>
      <c r="C517" s="271"/>
      <c r="D517" s="268" t="s">
        <v>152</v>
      </c>
      <c r="E517" s="272" t="s">
        <v>3</v>
      </c>
      <c r="F517" s="273" t="s">
        <v>655</v>
      </c>
      <c r="G517" s="271"/>
      <c r="H517" s="274">
        <v>2000</v>
      </c>
      <c r="I517" s="271"/>
      <c r="J517" s="271"/>
      <c r="K517" s="271"/>
      <c r="L517" s="252"/>
      <c r="M517" s="254"/>
      <c r="T517" s="255"/>
      <c r="AT517" s="253" t="s">
        <v>152</v>
      </c>
      <c r="AU517" s="253" t="s">
        <v>87</v>
      </c>
      <c r="AV517" s="10" t="s">
        <v>87</v>
      </c>
      <c r="AW517" s="10" t="s">
        <v>37</v>
      </c>
      <c r="AX517" s="10" t="s">
        <v>85</v>
      </c>
      <c r="AY517" s="253" t="s">
        <v>141</v>
      </c>
    </row>
    <row r="518" spans="2:65" s="8" customFormat="1" ht="16.5" customHeight="1">
      <c r="B518" s="5"/>
      <c r="C518" s="260" t="s">
        <v>656</v>
      </c>
      <c r="D518" s="260" t="s">
        <v>143</v>
      </c>
      <c r="E518" s="261" t="s">
        <v>657</v>
      </c>
      <c r="F518" s="262" t="s">
        <v>658</v>
      </c>
      <c r="G518" s="263" t="s">
        <v>201</v>
      </c>
      <c r="H518" s="264">
        <v>2000</v>
      </c>
      <c r="I518" s="6"/>
      <c r="J518" s="266">
        <f>ROUND(I518*H518,2)</f>
        <v>0</v>
      </c>
      <c r="K518" s="262" t="s">
        <v>147</v>
      </c>
      <c r="L518" s="5"/>
      <c r="M518" s="7" t="s">
        <v>3</v>
      </c>
      <c r="N518" s="243" t="s">
        <v>48</v>
      </c>
      <c r="P518" s="244">
        <f>O518*H518</f>
        <v>0</v>
      </c>
      <c r="Q518" s="244">
        <v>3.0000000000000001E-5</v>
      </c>
      <c r="R518" s="244">
        <f>Q518*H518</f>
        <v>6.0000000000000005E-2</v>
      </c>
      <c r="S518" s="244">
        <v>0</v>
      </c>
      <c r="T518" s="245">
        <f>S518*H518</f>
        <v>0</v>
      </c>
      <c r="AR518" s="246" t="s">
        <v>148</v>
      </c>
      <c r="AT518" s="246" t="s">
        <v>143</v>
      </c>
      <c r="AU518" s="246" t="s">
        <v>87</v>
      </c>
      <c r="AY518" s="116" t="s">
        <v>141</v>
      </c>
      <c r="BE518" s="247">
        <f>IF(N518="základní",J518,0)</f>
        <v>0</v>
      </c>
      <c r="BF518" s="247">
        <f>IF(N518="snížená",J518,0)</f>
        <v>0</v>
      </c>
      <c r="BG518" s="247">
        <f>IF(N518="zákl. přenesená",J518,0)</f>
        <v>0</v>
      </c>
      <c r="BH518" s="247">
        <f>IF(N518="sníž. přenesená",J518,0)</f>
        <v>0</v>
      </c>
      <c r="BI518" s="247">
        <f>IF(N518="nulová",J518,0)</f>
        <v>0</v>
      </c>
      <c r="BJ518" s="116" t="s">
        <v>85</v>
      </c>
      <c r="BK518" s="247">
        <f>ROUND(I518*H518,2)</f>
        <v>0</v>
      </c>
      <c r="BL518" s="116" t="s">
        <v>148</v>
      </c>
      <c r="BM518" s="246" t="s">
        <v>659</v>
      </c>
    </row>
    <row r="519" spans="2:65" s="8" customFormat="1" ht="11.25">
      <c r="B519" s="5"/>
      <c r="C519" s="172"/>
      <c r="D519" s="275" t="s">
        <v>150</v>
      </c>
      <c r="E519" s="172"/>
      <c r="F519" s="276" t="s">
        <v>660</v>
      </c>
      <c r="G519" s="172"/>
      <c r="H519" s="172"/>
      <c r="I519" s="172"/>
      <c r="J519" s="172"/>
      <c r="K519" s="172"/>
      <c r="L519" s="5"/>
      <c r="M519" s="256"/>
      <c r="T519" s="142"/>
      <c r="AT519" s="116" t="s">
        <v>150</v>
      </c>
      <c r="AU519" s="116" t="s">
        <v>87</v>
      </c>
    </row>
    <row r="520" spans="2:65" s="9" customFormat="1" ht="11.25">
      <c r="B520" s="248"/>
      <c r="C520" s="267"/>
      <c r="D520" s="268" t="s">
        <v>152</v>
      </c>
      <c r="E520" s="269" t="s">
        <v>3</v>
      </c>
      <c r="F520" s="270" t="s">
        <v>153</v>
      </c>
      <c r="G520" s="267"/>
      <c r="H520" s="269" t="s">
        <v>3</v>
      </c>
      <c r="I520" s="267"/>
      <c r="J520" s="267"/>
      <c r="K520" s="267"/>
      <c r="L520" s="248"/>
      <c r="M520" s="250"/>
      <c r="T520" s="251"/>
      <c r="AT520" s="249" t="s">
        <v>152</v>
      </c>
      <c r="AU520" s="249" t="s">
        <v>87</v>
      </c>
      <c r="AV520" s="9" t="s">
        <v>85</v>
      </c>
      <c r="AW520" s="9" t="s">
        <v>37</v>
      </c>
      <c r="AX520" s="9" t="s">
        <v>77</v>
      </c>
      <c r="AY520" s="249" t="s">
        <v>141</v>
      </c>
    </row>
    <row r="521" spans="2:65" s="10" customFormat="1" ht="11.25">
      <c r="B521" s="252"/>
      <c r="C521" s="271"/>
      <c r="D521" s="268" t="s">
        <v>152</v>
      </c>
      <c r="E521" s="272" t="s">
        <v>3</v>
      </c>
      <c r="F521" s="273" t="s">
        <v>661</v>
      </c>
      <c r="G521" s="271"/>
      <c r="H521" s="274">
        <v>2000</v>
      </c>
      <c r="I521" s="271"/>
      <c r="J521" s="271"/>
      <c r="K521" s="271"/>
      <c r="L521" s="252"/>
      <c r="M521" s="254"/>
      <c r="T521" s="255"/>
      <c r="AT521" s="253" t="s">
        <v>152</v>
      </c>
      <c r="AU521" s="253" t="s">
        <v>87</v>
      </c>
      <c r="AV521" s="10" t="s">
        <v>87</v>
      </c>
      <c r="AW521" s="10" t="s">
        <v>37</v>
      </c>
      <c r="AX521" s="10" t="s">
        <v>85</v>
      </c>
      <c r="AY521" s="253" t="s">
        <v>141</v>
      </c>
    </row>
    <row r="522" spans="2:65" s="8" customFormat="1" ht="16.5" customHeight="1">
      <c r="B522" s="5"/>
      <c r="C522" s="260" t="s">
        <v>662</v>
      </c>
      <c r="D522" s="260" t="s">
        <v>143</v>
      </c>
      <c r="E522" s="261" t="s">
        <v>663</v>
      </c>
      <c r="F522" s="262" t="s">
        <v>664</v>
      </c>
      <c r="G522" s="263" t="s">
        <v>226</v>
      </c>
      <c r="H522" s="264">
        <v>16</v>
      </c>
      <c r="I522" s="6"/>
      <c r="J522" s="266">
        <f>ROUND(I522*H522,2)</f>
        <v>0</v>
      </c>
      <c r="K522" s="262" t="s">
        <v>147</v>
      </c>
      <c r="L522" s="5"/>
      <c r="M522" s="7" t="s">
        <v>3</v>
      </c>
      <c r="N522" s="243" t="s">
        <v>48</v>
      </c>
      <c r="P522" s="244">
        <f>O522*H522</f>
        <v>0</v>
      </c>
      <c r="Q522" s="244">
        <v>0</v>
      </c>
      <c r="R522" s="244">
        <f>Q522*H522</f>
        <v>0</v>
      </c>
      <c r="S522" s="244">
        <v>0</v>
      </c>
      <c r="T522" s="245">
        <f>S522*H522</f>
        <v>0</v>
      </c>
      <c r="AR522" s="246" t="s">
        <v>148</v>
      </c>
      <c r="AT522" s="246" t="s">
        <v>143</v>
      </c>
      <c r="AU522" s="246" t="s">
        <v>87</v>
      </c>
      <c r="AY522" s="116" t="s">
        <v>141</v>
      </c>
      <c r="BE522" s="247">
        <f>IF(N522="základní",J522,0)</f>
        <v>0</v>
      </c>
      <c r="BF522" s="247">
        <f>IF(N522="snížená",J522,0)</f>
        <v>0</v>
      </c>
      <c r="BG522" s="247">
        <f>IF(N522="zákl. přenesená",J522,0)</f>
        <v>0</v>
      </c>
      <c r="BH522" s="247">
        <f>IF(N522="sníž. přenesená",J522,0)</f>
        <v>0</v>
      </c>
      <c r="BI522" s="247">
        <f>IF(N522="nulová",J522,0)</f>
        <v>0</v>
      </c>
      <c r="BJ522" s="116" t="s">
        <v>85</v>
      </c>
      <c r="BK522" s="247">
        <f>ROUND(I522*H522,2)</f>
        <v>0</v>
      </c>
      <c r="BL522" s="116" t="s">
        <v>148</v>
      </c>
      <c r="BM522" s="246" t="s">
        <v>665</v>
      </c>
    </row>
    <row r="523" spans="2:65" s="8" customFormat="1" ht="11.25">
      <c r="B523" s="5"/>
      <c r="C523" s="172"/>
      <c r="D523" s="275" t="s">
        <v>150</v>
      </c>
      <c r="E523" s="172"/>
      <c r="F523" s="276" t="s">
        <v>666</v>
      </c>
      <c r="G523" s="172"/>
      <c r="H523" s="172"/>
      <c r="I523" s="172"/>
      <c r="J523" s="172"/>
      <c r="K523" s="172"/>
      <c r="L523" s="5"/>
      <c r="M523" s="256"/>
      <c r="T523" s="142"/>
      <c r="AT523" s="116" t="s">
        <v>150</v>
      </c>
      <c r="AU523" s="116" t="s">
        <v>87</v>
      </c>
    </row>
    <row r="524" spans="2:65" s="9" customFormat="1" ht="11.25">
      <c r="B524" s="248"/>
      <c r="C524" s="267"/>
      <c r="D524" s="268" t="s">
        <v>152</v>
      </c>
      <c r="E524" s="269" t="s">
        <v>3</v>
      </c>
      <c r="F524" s="270" t="s">
        <v>153</v>
      </c>
      <c r="G524" s="267"/>
      <c r="H524" s="269" t="s">
        <v>3</v>
      </c>
      <c r="I524" s="267"/>
      <c r="J524" s="267"/>
      <c r="K524" s="267"/>
      <c r="L524" s="248"/>
      <c r="M524" s="250"/>
      <c r="T524" s="251"/>
      <c r="AT524" s="249" t="s">
        <v>152</v>
      </c>
      <c r="AU524" s="249" t="s">
        <v>87</v>
      </c>
      <c r="AV524" s="9" t="s">
        <v>85</v>
      </c>
      <c r="AW524" s="9" t="s">
        <v>37</v>
      </c>
      <c r="AX524" s="9" t="s">
        <v>77</v>
      </c>
      <c r="AY524" s="249" t="s">
        <v>141</v>
      </c>
    </row>
    <row r="525" spans="2:65" s="9" customFormat="1" ht="11.25">
      <c r="B525" s="248"/>
      <c r="C525" s="267"/>
      <c r="D525" s="268" t="s">
        <v>152</v>
      </c>
      <c r="E525" s="269" t="s">
        <v>3</v>
      </c>
      <c r="F525" s="270" t="s">
        <v>667</v>
      </c>
      <c r="G525" s="267"/>
      <c r="H525" s="269" t="s">
        <v>3</v>
      </c>
      <c r="I525" s="267"/>
      <c r="J525" s="267"/>
      <c r="K525" s="267"/>
      <c r="L525" s="248"/>
      <c r="M525" s="250"/>
      <c r="T525" s="251"/>
      <c r="AT525" s="249" t="s">
        <v>152</v>
      </c>
      <c r="AU525" s="249" t="s">
        <v>87</v>
      </c>
      <c r="AV525" s="9" t="s">
        <v>85</v>
      </c>
      <c r="AW525" s="9" t="s">
        <v>37</v>
      </c>
      <c r="AX525" s="9" t="s">
        <v>77</v>
      </c>
      <c r="AY525" s="249" t="s">
        <v>141</v>
      </c>
    </row>
    <row r="526" spans="2:65" s="10" customFormat="1" ht="11.25">
      <c r="B526" s="252"/>
      <c r="C526" s="271"/>
      <c r="D526" s="268" t="s">
        <v>152</v>
      </c>
      <c r="E526" s="272" t="s">
        <v>3</v>
      </c>
      <c r="F526" s="273" t="s">
        <v>668</v>
      </c>
      <c r="G526" s="271"/>
      <c r="H526" s="274">
        <v>16</v>
      </c>
      <c r="I526" s="271"/>
      <c r="J526" s="271"/>
      <c r="K526" s="271"/>
      <c r="L526" s="252"/>
      <c r="M526" s="254"/>
      <c r="T526" s="255"/>
      <c r="AT526" s="253" t="s">
        <v>152</v>
      </c>
      <c r="AU526" s="253" t="s">
        <v>87</v>
      </c>
      <c r="AV526" s="10" t="s">
        <v>87</v>
      </c>
      <c r="AW526" s="10" t="s">
        <v>37</v>
      </c>
      <c r="AX526" s="10" t="s">
        <v>85</v>
      </c>
      <c r="AY526" s="253" t="s">
        <v>141</v>
      </c>
    </row>
    <row r="527" spans="2:65" s="8" customFormat="1" ht="16.5" customHeight="1">
      <c r="B527" s="5"/>
      <c r="C527" s="260" t="s">
        <v>669</v>
      </c>
      <c r="D527" s="260" t="s">
        <v>143</v>
      </c>
      <c r="E527" s="261" t="s">
        <v>670</v>
      </c>
      <c r="F527" s="262" t="s">
        <v>671</v>
      </c>
      <c r="G527" s="263" t="s">
        <v>226</v>
      </c>
      <c r="H527" s="264">
        <v>28.2</v>
      </c>
      <c r="I527" s="6"/>
      <c r="J527" s="266">
        <f>ROUND(I527*H527,2)</f>
        <v>0</v>
      </c>
      <c r="K527" s="262" t="s">
        <v>147</v>
      </c>
      <c r="L527" s="5"/>
      <c r="M527" s="7" t="s">
        <v>3</v>
      </c>
      <c r="N527" s="243" t="s">
        <v>48</v>
      </c>
      <c r="P527" s="244">
        <f>O527*H527</f>
        <v>0</v>
      </c>
      <c r="Q527" s="244">
        <v>0</v>
      </c>
      <c r="R527" s="244">
        <f>Q527*H527</f>
        <v>0</v>
      </c>
      <c r="S527" s="244">
        <v>0</v>
      </c>
      <c r="T527" s="245">
        <f>S527*H527</f>
        <v>0</v>
      </c>
      <c r="AR527" s="246" t="s">
        <v>148</v>
      </c>
      <c r="AT527" s="246" t="s">
        <v>143</v>
      </c>
      <c r="AU527" s="246" t="s">
        <v>87</v>
      </c>
      <c r="AY527" s="116" t="s">
        <v>141</v>
      </c>
      <c r="BE527" s="247">
        <f>IF(N527="základní",J527,0)</f>
        <v>0</v>
      </c>
      <c r="BF527" s="247">
        <f>IF(N527="snížená",J527,0)</f>
        <v>0</v>
      </c>
      <c r="BG527" s="247">
        <f>IF(N527="zákl. přenesená",J527,0)</f>
        <v>0</v>
      </c>
      <c r="BH527" s="247">
        <f>IF(N527="sníž. přenesená",J527,0)</f>
        <v>0</v>
      </c>
      <c r="BI527" s="247">
        <f>IF(N527="nulová",J527,0)</f>
        <v>0</v>
      </c>
      <c r="BJ527" s="116" t="s">
        <v>85</v>
      </c>
      <c r="BK527" s="247">
        <f>ROUND(I527*H527,2)</f>
        <v>0</v>
      </c>
      <c r="BL527" s="116" t="s">
        <v>148</v>
      </c>
      <c r="BM527" s="246" t="s">
        <v>672</v>
      </c>
    </row>
    <row r="528" spans="2:65" s="8" customFormat="1" ht="11.25">
      <c r="B528" s="5"/>
      <c r="C528" s="172"/>
      <c r="D528" s="275" t="s">
        <v>150</v>
      </c>
      <c r="E528" s="172"/>
      <c r="F528" s="276" t="s">
        <v>673</v>
      </c>
      <c r="G528" s="172"/>
      <c r="H528" s="172"/>
      <c r="I528" s="172"/>
      <c r="J528" s="172"/>
      <c r="K528" s="172"/>
      <c r="L528" s="5"/>
      <c r="M528" s="256"/>
      <c r="T528" s="142"/>
      <c r="AT528" s="116" t="s">
        <v>150</v>
      </c>
      <c r="AU528" s="116" t="s">
        <v>87</v>
      </c>
    </row>
    <row r="529" spans="2:65" s="9" customFormat="1" ht="11.25">
      <c r="B529" s="248"/>
      <c r="C529" s="267"/>
      <c r="D529" s="268" t="s">
        <v>152</v>
      </c>
      <c r="E529" s="269" t="s">
        <v>3</v>
      </c>
      <c r="F529" s="270" t="s">
        <v>153</v>
      </c>
      <c r="G529" s="267"/>
      <c r="H529" s="269" t="s">
        <v>3</v>
      </c>
      <c r="I529" s="267"/>
      <c r="J529" s="267"/>
      <c r="K529" s="267"/>
      <c r="L529" s="248"/>
      <c r="M529" s="250"/>
      <c r="T529" s="251"/>
      <c r="AT529" s="249" t="s">
        <v>152</v>
      </c>
      <c r="AU529" s="249" t="s">
        <v>87</v>
      </c>
      <c r="AV529" s="9" t="s">
        <v>85</v>
      </c>
      <c r="AW529" s="9" t="s">
        <v>37</v>
      </c>
      <c r="AX529" s="9" t="s">
        <v>77</v>
      </c>
      <c r="AY529" s="249" t="s">
        <v>141</v>
      </c>
    </row>
    <row r="530" spans="2:65" s="9" customFormat="1" ht="11.25">
      <c r="B530" s="248"/>
      <c r="C530" s="267"/>
      <c r="D530" s="268" t="s">
        <v>152</v>
      </c>
      <c r="E530" s="269" t="s">
        <v>3</v>
      </c>
      <c r="F530" s="270" t="s">
        <v>667</v>
      </c>
      <c r="G530" s="267"/>
      <c r="H530" s="269" t="s">
        <v>3</v>
      </c>
      <c r="I530" s="267"/>
      <c r="J530" s="267"/>
      <c r="K530" s="267"/>
      <c r="L530" s="248"/>
      <c r="M530" s="250"/>
      <c r="T530" s="251"/>
      <c r="AT530" s="249" t="s">
        <v>152</v>
      </c>
      <c r="AU530" s="249" t="s">
        <v>87</v>
      </c>
      <c r="AV530" s="9" t="s">
        <v>85</v>
      </c>
      <c r="AW530" s="9" t="s">
        <v>37</v>
      </c>
      <c r="AX530" s="9" t="s">
        <v>77</v>
      </c>
      <c r="AY530" s="249" t="s">
        <v>141</v>
      </c>
    </row>
    <row r="531" spans="2:65" s="10" customFormat="1" ht="11.25">
      <c r="B531" s="252"/>
      <c r="C531" s="271"/>
      <c r="D531" s="268" t="s">
        <v>152</v>
      </c>
      <c r="E531" s="272" t="s">
        <v>3</v>
      </c>
      <c r="F531" s="273" t="s">
        <v>674</v>
      </c>
      <c r="G531" s="271"/>
      <c r="H531" s="274">
        <v>28.2</v>
      </c>
      <c r="I531" s="271"/>
      <c r="J531" s="271"/>
      <c r="K531" s="271"/>
      <c r="L531" s="252"/>
      <c r="M531" s="254"/>
      <c r="T531" s="255"/>
      <c r="AT531" s="253" t="s">
        <v>152</v>
      </c>
      <c r="AU531" s="253" t="s">
        <v>87</v>
      </c>
      <c r="AV531" s="10" t="s">
        <v>87</v>
      </c>
      <c r="AW531" s="10" t="s">
        <v>37</v>
      </c>
      <c r="AX531" s="10" t="s">
        <v>85</v>
      </c>
      <c r="AY531" s="253" t="s">
        <v>141</v>
      </c>
    </row>
    <row r="532" spans="2:65" s="8" customFormat="1" ht="16.5" customHeight="1">
      <c r="B532" s="5"/>
      <c r="C532" s="260" t="s">
        <v>675</v>
      </c>
      <c r="D532" s="260" t="s">
        <v>143</v>
      </c>
      <c r="E532" s="261" t="s">
        <v>676</v>
      </c>
      <c r="F532" s="262" t="s">
        <v>677</v>
      </c>
      <c r="G532" s="263" t="s">
        <v>226</v>
      </c>
      <c r="H532" s="264">
        <v>30.1</v>
      </c>
      <c r="I532" s="6"/>
      <c r="J532" s="266">
        <f>ROUND(I532*H532,2)</f>
        <v>0</v>
      </c>
      <c r="K532" s="262" t="s">
        <v>147</v>
      </c>
      <c r="L532" s="5"/>
      <c r="M532" s="7" t="s">
        <v>3</v>
      </c>
      <c r="N532" s="243" t="s">
        <v>48</v>
      </c>
      <c r="P532" s="244">
        <f>O532*H532</f>
        <v>0</v>
      </c>
      <c r="Q532" s="244">
        <v>1.0000000000000001E-5</v>
      </c>
      <c r="R532" s="244">
        <f>Q532*H532</f>
        <v>3.0100000000000005E-4</v>
      </c>
      <c r="S532" s="244">
        <v>0</v>
      </c>
      <c r="T532" s="245">
        <f>S532*H532</f>
        <v>0</v>
      </c>
      <c r="AR532" s="246" t="s">
        <v>148</v>
      </c>
      <c r="AT532" s="246" t="s">
        <v>143</v>
      </c>
      <c r="AU532" s="246" t="s">
        <v>87</v>
      </c>
      <c r="AY532" s="116" t="s">
        <v>141</v>
      </c>
      <c r="BE532" s="247">
        <f>IF(N532="základní",J532,0)</f>
        <v>0</v>
      </c>
      <c r="BF532" s="247">
        <f>IF(N532="snížená",J532,0)</f>
        <v>0</v>
      </c>
      <c r="BG532" s="247">
        <f>IF(N532="zákl. přenesená",J532,0)</f>
        <v>0</v>
      </c>
      <c r="BH532" s="247">
        <f>IF(N532="sníž. přenesená",J532,0)</f>
        <v>0</v>
      </c>
      <c r="BI532" s="247">
        <f>IF(N532="nulová",J532,0)</f>
        <v>0</v>
      </c>
      <c r="BJ532" s="116" t="s">
        <v>85</v>
      </c>
      <c r="BK532" s="247">
        <f>ROUND(I532*H532,2)</f>
        <v>0</v>
      </c>
      <c r="BL532" s="116" t="s">
        <v>148</v>
      </c>
      <c r="BM532" s="246" t="s">
        <v>678</v>
      </c>
    </row>
    <row r="533" spans="2:65" s="8" customFormat="1" ht="11.25">
      <c r="B533" s="5"/>
      <c r="C533" s="172"/>
      <c r="D533" s="275" t="s">
        <v>150</v>
      </c>
      <c r="E533" s="172"/>
      <c r="F533" s="276" t="s">
        <v>679</v>
      </c>
      <c r="G533" s="172"/>
      <c r="H533" s="172"/>
      <c r="I533" s="172"/>
      <c r="J533" s="172"/>
      <c r="K533" s="172"/>
      <c r="L533" s="5"/>
      <c r="M533" s="256"/>
      <c r="T533" s="142"/>
      <c r="AT533" s="116" t="s">
        <v>150</v>
      </c>
      <c r="AU533" s="116" t="s">
        <v>87</v>
      </c>
    </row>
    <row r="534" spans="2:65" s="9" customFormat="1" ht="11.25">
      <c r="B534" s="248"/>
      <c r="C534" s="267"/>
      <c r="D534" s="268" t="s">
        <v>152</v>
      </c>
      <c r="E534" s="269" t="s">
        <v>3</v>
      </c>
      <c r="F534" s="270" t="s">
        <v>153</v>
      </c>
      <c r="G534" s="267"/>
      <c r="H534" s="269" t="s">
        <v>3</v>
      </c>
      <c r="I534" s="267"/>
      <c r="J534" s="267"/>
      <c r="K534" s="267"/>
      <c r="L534" s="248"/>
      <c r="M534" s="250"/>
      <c r="T534" s="251"/>
      <c r="AT534" s="249" t="s">
        <v>152</v>
      </c>
      <c r="AU534" s="249" t="s">
        <v>87</v>
      </c>
      <c r="AV534" s="9" t="s">
        <v>85</v>
      </c>
      <c r="AW534" s="9" t="s">
        <v>37</v>
      </c>
      <c r="AX534" s="9" t="s">
        <v>77</v>
      </c>
      <c r="AY534" s="249" t="s">
        <v>141</v>
      </c>
    </row>
    <row r="535" spans="2:65" s="9" customFormat="1" ht="11.25">
      <c r="B535" s="248"/>
      <c r="C535" s="267"/>
      <c r="D535" s="268" t="s">
        <v>152</v>
      </c>
      <c r="E535" s="269" t="s">
        <v>3</v>
      </c>
      <c r="F535" s="270" t="s">
        <v>667</v>
      </c>
      <c r="G535" s="267"/>
      <c r="H535" s="269" t="s">
        <v>3</v>
      </c>
      <c r="I535" s="267"/>
      <c r="J535" s="267"/>
      <c r="K535" s="267"/>
      <c r="L535" s="248"/>
      <c r="M535" s="250"/>
      <c r="T535" s="251"/>
      <c r="AT535" s="249" t="s">
        <v>152</v>
      </c>
      <c r="AU535" s="249" t="s">
        <v>87</v>
      </c>
      <c r="AV535" s="9" t="s">
        <v>85</v>
      </c>
      <c r="AW535" s="9" t="s">
        <v>37</v>
      </c>
      <c r="AX535" s="9" t="s">
        <v>77</v>
      </c>
      <c r="AY535" s="249" t="s">
        <v>141</v>
      </c>
    </row>
    <row r="536" spans="2:65" s="10" customFormat="1" ht="11.25">
      <c r="B536" s="252"/>
      <c r="C536" s="271"/>
      <c r="D536" s="268" t="s">
        <v>152</v>
      </c>
      <c r="E536" s="272" t="s">
        <v>3</v>
      </c>
      <c r="F536" s="273" t="s">
        <v>680</v>
      </c>
      <c r="G536" s="271"/>
      <c r="H536" s="274">
        <v>14.1</v>
      </c>
      <c r="I536" s="271"/>
      <c r="J536" s="271"/>
      <c r="K536" s="271"/>
      <c r="L536" s="252"/>
      <c r="M536" s="254"/>
      <c r="T536" s="255"/>
      <c r="AT536" s="253" t="s">
        <v>152</v>
      </c>
      <c r="AU536" s="253" t="s">
        <v>87</v>
      </c>
      <c r="AV536" s="10" t="s">
        <v>87</v>
      </c>
      <c r="AW536" s="10" t="s">
        <v>37</v>
      </c>
      <c r="AX536" s="10" t="s">
        <v>77</v>
      </c>
      <c r="AY536" s="253" t="s">
        <v>141</v>
      </c>
    </row>
    <row r="537" spans="2:65" s="10" customFormat="1" ht="11.25">
      <c r="B537" s="252"/>
      <c r="C537" s="271"/>
      <c r="D537" s="268" t="s">
        <v>152</v>
      </c>
      <c r="E537" s="272" t="s">
        <v>3</v>
      </c>
      <c r="F537" s="273" t="s">
        <v>668</v>
      </c>
      <c r="G537" s="271"/>
      <c r="H537" s="274">
        <v>16</v>
      </c>
      <c r="I537" s="271"/>
      <c r="J537" s="271"/>
      <c r="K537" s="271"/>
      <c r="L537" s="252"/>
      <c r="M537" s="254"/>
      <c r="T537" s="255"/>
      <c r="AT537" s="253" t="s">
        <v>152</v>
      </c>
      <c r="AU537" s="253" t="s">
        <v>87</v>
      </c>
      <c r="AV537" s="10" t="s">
        <v>87</v>
      </c>
      <c r="AW537" s="10" t="s">
        <v>37</v>
      </c>
      <c r="AX537" s="10" t="s">
        <v>77</v>
      </c>
      <c r="AY537" s="253" t="s">
        <v>141</v>
      </c>
    </row>
    <row r="538" spans="2:65" s="11" customFormat="1" ht="11.25">
      <c r="B538" s="318"/>
      <c r="C538" s="332"/>
      <c r="D538" s="268" t="s">
        <v>152</v>
      </c>
      <c r="E538" s="333" t="s">
        <v>3</v>
      </c>
      <c r="F538" s="334" t="s">
        <v>173</v>
      </c>
      <c r="G538" s="332"/>
      <c r="H538" s="335">
        <v>30.1</v>
      </c>
      <c r="I538" s="332"/>
      <c r="J538" s="332"/>
      <c r="K538" s="332"/>
      <c r="L538" s="318"/>
      <c r="M538" s="320"/>
      <c r="T538" s="321"/>
      <c r="AT538" s="319" t="s">
        <v>152</v>
      </c>
      <c r="AU538" s="319" t="s">
        <v>87</v>
      </c>
      <c r="AV538" s="11" t="s">
        <v>148</v>
      </c>
      <c r="AW538" s="11" t="s">
        <v>37</v>
      </c>
      <c r="AX538" s="11" t="s">
        <v>85</v>
      </c>
      <c r="AY538" s="319" t="s">
        <v>141</v>
      </c>
    </row>
    <row r="539" spans="2:65" s="8" customFormat="1" ht="24.2" customHeight="1">
      <c r="B539" s="5"/>
      <c r="C539" s="260" t="s">
        <v>681</v>
      </c>
      <c r="D539" s="260" t="s">
        <v>143</v>
      </c>
      <c r="E539" s="261" t="s">
        <v>682</v>
      </c>
      <c r="F539" s="262" t="s">
        <v>683</v>
      </c>
      <c r="G539" s="263" t="s">
        <v>146</v>
      </c>
      <c r="H539" s="264">
        <v>74.677000000000007</v>
      </c>
      <c r="I539" s="6"/>
      <c r="J539" s="266">
        <f>ROUND(I539*H539,2)</f>
        <v>0</v>
      </c>
      <c r="K539" s="262" t="s">
        <v>147</v>
      </c>
      <c r="L539" s="5"/>
      <c r="M539" s="7" t="s">
        <v>3</v>
      </c>
      <c r="N539" s="243" t="s">
        <v>48</v>
      </c>
      <c r="P539" s="244">
        <f>O539*H539</f>
        <v>0</v>
      </c>
      <c r="Q539" s="244">
        <v>0</v>
      </c>
      <c r="R539" s="244">
        <f>Q539*H539</f>
        <v>0</v>
      </c>
      <c r="S539" s="244">
        <v>6.8000000000000005E-2</v>
      </c>
      <c r="T539" s="245">
        <f>S539*H539</f>
        <v>5.0780360000000009</v>
      </c>
      <c r="AR539" s="246" t="s">
        <v>148</v>
      </c>
      <c r="AT539" s="246" t="s">
        <v>143</v>
      </c>
      <c r="AU539" s="246" t="s">
        <v>87</v>
      </c>
      <c r="AY539" s="116" t="s">
        <v>141</v>
      </c>
      <c r="BE539" s="247">
        <f>IF(N539="základní",J539,0)</f>
        <v>0</v>
      </c>
      <c r="BF539" s="247">
        <f>IF(N539="snížená",J539,0)</f>
        <v>0</v>
      </c>
      <c r="BG539" s="247">
        <f>IF(N539="zákl. přenesená",J539,0)</f>
        <v>0</v>
      </c>
      <c r="BH539" s="247">
        <f>IF(N539="sníž. přenesená",J539,0)</f>
        <v>0</v>
      </c>
      <c r="BI539" s="247">
        <f>IF(N539="nulová",J539,0)</f>
        <v>0</v>
      </c>
      <c r="BJ539" s="116" t="s">
        <v>85</v>
      </c>
      <c r="BK539" s="247">
        <f>ROUND(I539*H539,2)</f>
        <v>0</v>
      </c>
      <c r="BL539" s="116" t="s">
        <v>148</v>
      </c>
      <c r="BM539" s="246" t="s">
        <v>684</v>
      </c>
    </row>
    <row r="540" spans="2:65" s="8" customFormat="1" ht="11.25">
      <c r="B540" s="5"/>
      <c r="C540" s="172"/>
      <c r="D540" s="275" t="s">
        <v>150</v>
      </c>
      <c r="E540" s="172"/>
      <c r="F540" s="276" t="s">
        <v>685</v>
      </c>
      <c r="G540" s="172"/>
      <c r="H540" s="172"/>
      <c r="I540" s="172"/>
      <c r="J540" s="172"/>
      <c r="K540" s="172"/>
      <c r="L540" s="5"/>
      <c r="M540" s="256"/>
      <c r="T540" s="142"/>
      <c r="AT540" s="116" t="s">
        <v>150</v>
      </c>
      <c r="AU540" s="116" t="s">
        <v>87</v>
      </c>
    </row>
    <row r="541" spans="2:65" s="9" customFormat="1" ht="11.25">
      <c r="B541" s="248"/>
      <c r="C541" s="267"/>
      <c r="D541" s="268" t="s">
        <v>152</v>
      </c>
      <c r="E541" s="269" t="s">
        <v>3</v>
      </c>
      <c r="F541" s="270" t="s">
        <v>468</v>
      </c>
      <c r="G541" s="267"/>
      <c r="H541" s="269" t="s">
        <v>3</v>
      </c>
      <c r="I541" s="267"/>
      <c r="J541" s="267"/>
      <c r="K541" s="267"/>
      <c r="L541" s="248"/>
      <c r="M541" s="250"/>
      <c r="T541" s="251"/>
      <c r="AT541" s="249" t="s">
        <v>152</v>
      </c>
      <c r="AU541" s="249" t="s">
        <v>87</v>
      </c>
      <c r="AV541" s="9" t="s">
        <v>85</v>
      </c>
      <c r="AW541" s="9" t="s">
        <v>37</v>
      </c>
      <c r="AX541" s="9" t="s">
        <v>77</v>
      </c>
      <c r="AY541" s="249" t="s">
        <v>141</v>
      </c>
    </row>
    <row r="542" spans="2:65" s="9" customFormat="1" ht="11.25">
      <c r="B542" s="248"/>
      <c r="C542" s="267"/>
      <c r="D542" s="268" t="s">
        <v>152</v>
      </c>
      <c r="E542" s="269" t="s">
        <v>3</v>
      </c>
      <c r="F542" s="270" t="s">
        <v>469</v>
      </c>
      <c r="G542" s="267"/>
      <c r="H542" s="269" t="s">
        <v>3</v>
      </c>
      <c r="I542" s="267"/>
      <c r="J542" s="267"/>
      <c r="K542" s="267"/>
      <c r="L542" s="248"/>
      <c r="M542" s="250"/>
      <c r="T542" s="251"/>
      <c r="AT542" s="249" t="s">
        <v>152</v>
      </c>
      <c r="AU542" s="249" t="s">
        <v>87</v>
      </c>
      <c r="AV542" s="9" t="s">
        <v>85</v>
      </c>
      <c r="AW542" s="9" t="s">
        <v>37</v>
      </c>
      <c r="AX542" s="9" t="s">
        <v>77</v>
      </c>
      <c r="AY542" s="249" t="s">
        <v>141</v>
      </c>
    </row>
    <row r="543" spans="2:65" s="10" customFormat="1" ht="11.25">
      <c r="B543" s="252"/>
      <c r="C543" s="271"/>
      <c r="D543" s="268" t="s">
        <v>152</v>
      </c>
      <c r="E543" s="272" t="s">
        <v>3</v>
      </c>
      <c r="F543" s="273" t="s">
        <v>686</v>
      </c>
      <c r="G543" s="271"/>
      <c r="H543" s="274">
        <v>12.8</v>
      </c>
      <c r="I543" s="271"/>
      <c r="J543" s="271"/>
      <c r="K543" s="271"/>
      <c r="L543" s="252"/>
      <c r="M543" s="254"/>
      <c r="T543" s="255"/>
      <c r="AT543" s="253" t="s">
        <v>152</v>
      </c>
      <c r="AU543" s="253" t="s">
        <v>87</v>
      </c>
      <c r="AV543" s="10" t="s">
        <v>87</v>
      </c>
      <c r="AW543" s="10" t="s">
        <v>37</v>
      </c>
      <c r="AX543" s="10" t="s">
        <v>77</v>
      </c>
      <c r="AY543" s="253" t="s">
        <v>141</v>
      </c>
    </row>
    <row r="544" spans="2:65" s="10" customFormat="1" ht="11.25">
      <c r="B544" s="252"/>
      <c r="C544" s="271"/>
      <c r="D544" s="268" t="s">
        <v>152</v>
      </c>
      <c r="E544" s="272" t="s">
        <v>3</v>
      </c>
      <c r="F544" s="273" t="s">
        <v>687</v>
      </c>
      <c r="G544" s="271"/>
      <c r="H544" s="274">
        <v>13.079000000000001</v>
      </c>
      <c r="I544" s="271"/>
      <c r="J544" s="271"/>
      <c r="K544" s="271"/>
      <c r="L544" s="252"/>
      <c r="M544" s="254"/>
      <c r="T544" s="255"/>
      <c r="AT544" s="253" t="s">
        <v>152</v>
      </c>
      <c r="AU544" s="253" t="s">
        <v>87</v>
      </c>
      <c r="AV544" s="10" t="s">
        <v>87</v>
      </c>
      <c r="AW544" s="10" t="s">
        <v>37</v>
      </c>
      <c r="AX544" s="10" t="s">
        <v>77</v>
      </c>
      <c r="AY544" s="253" t="s">
        <v>141</v>
      </c>
    </row>
    <row r="545" spans="2:65" s="10" customFormat="1" ht="11.25">
      <c r="B545" s="252"/>
      <c r="C545" s="271"/>
      <c r="D545" s="268" t="s">
        <v>152</v>
      </c>
      <c r="E545" s="272" t="s">
        <v>3</v>
      </c>
      <c r="F545" s="273" t="s">
        <v>688</v>
      </c>
      <c r="G545" s="271"/>
      <c r="H545" s="274">
        <v>37.218000000000004</v>
      </c>
      <c r="I545" s="271"/>
      <c r="J545" s="271"/>
      <c r="K545" s="271"/>
      <c r="L545" s="252"/>
      <c r="M545" s="254"/>
      <c r="T545" s="255"/>
      <c r="AT545" s="253" t="s">
        <v>152</v>
      </c>
      <c r="AU545" s="253" t="s">
        <v>87</v>
      </c>
      <c r="AV545" s="10" t="s">
        <v>87</v>
      </c>
      <c r="AW545" s="10" t="s">
        <v>37</v>
      </c>
      <c r="AX545" s="10" t="s">
        <v>77</v>
      </c>
      <c r="AY545" s="253" t="s">
        <v>141</v>
      </c>
    </row>
    <row r="546" spans="2:65" s="10" customFormat="1" ht="11.25">
      <c r="B546" s="252"/>
      <c r="C546" s="271"/>
      <c r="D546" s="268" t="s">
        <v>152</v>
      </c>
      <c r="E546" s="272" t="s">
        <v>3</v>
      </c>
      <c r="F546" s="273" t="s">
        <v>689</v>
      </c>
      <c r="G546" s="271"/>
      <c r="H546" s="274">
        <v>11.58</v>
      </c>
      <c r="I546" s="271"/>
      <c r="J546" s="271"/>
      <c r="K546" s="271"/>
      <c r="L546" s="252"/>
      <c r="M546" s="254"/>
      <c r="T546" s="255"/>
      <c r="AT546" s="253" t="s">
        <v>152</v>
      </c>
      <c r="AU546" s="253" t="s">
        <v>87</v>
      </c>
      <c r="AV546" s="10" t="s">
        <v>87</v>
      </c>
      <c r="AW546" s="10" t="s">
        <v>37</v>
      </c>
      <c r="AX546" s="10" t="s">
        <v>77</v>
      </c>
      <c r="AY546" s="253" t="s">
        <v>141</v>
      </c>
    </row>
    <row r="547" spans="2:65" s="11" customFormat="1" ht="11.25">
      <c r="B547" s="318"/>
      <c r="C547" s="332"/>
      <c r="D547" s="268" t="s">
        <v>152</v>
      </c>
      <c r="E547" s="333" t="s">
        <v>3</v>
      </c>
      <c r="F547" s="334" t="s">
        <v>173</v>
      </c>
      <c r="G547" s="332"/>
      <c r="H547" s="335">
        <v>74.677000000000007</v>
      </c>
      <c r="I547" s="332"/>
      <c r="J547" s="332"/>
      <c r="K547" s="332"/>
      <c r="L547" s="318"/>
      <c r="M547" s="320"/>
      <c r="T547" s="321"/>
      <c r="AT547" s="319" t="s">
        <v>152</v>
      </c>
      <c r="AU547" s="319" t="s">
        <v>87</v>
      </c>
      <c r="AV547" s="11" t="s">
        <v>148</v>
      </c>
      <c r="AW547" s="11" t="s">
        <v>37</v>
      </c>
      <c r="AX547" s="11" t="s">
        <v>85</v>
      </c>
      <c r="AY547" s="319" t="s">
        <v>141</v>
      </c>
    </row>
    <row r="548" spans="2:65" s="8" customFormat="1" ht="24.2" customHeight="1">
      <c r="B548" s="5"/>
      <c r="C548" s="260" t="s">
        <v>690</v>
      </c>
      <c r="D548" s="260" t="s">
        <v>143</v>
      </c>
      <c r="E548" s="261" t="s">
        <v>691</v>
      </c>
      <c r="F548" s="262" t="s">
        <v>692</v>
      </c>
      <c r="G548" s="263" t="s">
        <v>419</v>
      </c>
      <c r="H548" s="264">
        <v>179.51499999999999</v>
      </c>
      <c r="I548" s="6"/>
      <c r="J548" s="266">
        <f>ROUND(I548*H548,2)</f>
        <v>0</v>
      </c>
      <c r="K548" s="262" t="s">
        <v>147</v>
      </c>
      <c r="L548" s="5"/>
      <c r="M548" s="7" t="s">
        <v>3</v>
      </c>
      <c r="N548" s="243" t="s">
        <v>48</v>
      </c>
      <c r="P548" s="244">
        <f>O548*H548</f>
        <v>0</v>
      </c>
      <c r="Q548" s="244">
        <v>0</v>
      </c>
      <c r="R548" s="244">
        <f>Q548*H548</f>
        <v>0</v>
      </c>
      <c r="S548" s="244">
        <v>1.8049999999999999</v>
      </c>
      <c r="T548" s="245">
        <f>S548*H548</f>
        <v>324.02457499999997</v>
      </c>
      <c r="AR548" s="246" t="s">
        <v>148</v>
      </c>
      <c r="AT548" s="246" t="s">
        <v>143</v>
      </c>
      <c r="AU548" s="246" t="s">
        <v>87</v>
      </c>
      <c r="AY548" s="116" t="s">
        <v>141</v>
      </c>
      <c r="BE548" s="247">
        <f>IF(N548="základní",J548,0)</f>
        <v>0</v>
      </c>
      <c r="BF548" s="247">
        <f>IF(N548="snížená",J548,0)</f>
        <v>0</v>
      </c>
      <c r="BG548" s="247">
        <f>IF(N548="zákl. přenesená",J548,0)</f>
        <v>0</v>
      </c>
      <c r="BH548" s="247">
        <f>IF(N548="sníž. přenesená",J548,0)</f>
        <v>0</v>
      </c>
      <c r="BI548" s="247">
        <f>IF(N548="nulová",J548,0)</f>
        <v>0</v>
      </c>
      <c r="BJ548" s="116" t="s">
        <v>85</v>
      </c>
      <c r="BK548" s="247">
        <f>ROUND(I548*H548,2)</f>
        <v>0</v>
      </c>
      <c r="BL548" s="116" t="s">
        <v>148</v>
      </c>
      <c r="BM548" s="246" t="s">
        <v>693</v>
      </c>
    </row>
    <row r="549" spans="2:65" s="8" customFormat="1" ht="11.25">
      <c r="B549" s="5"/>
      <c r="C549" s="172"/>
      <c r="D549" s="275" t="s">
        <v>150</v>
      </c>
      <c r="E549" s="172"/>
      <c r="F549" s="276" t="s">
        <v>694</v>
      </c>
      <c r="G549" s="172"/>
      <c r="H549" s="172"/>
      <c r="I549" s="172"/>
      <c r="J549" s="172"/>
      <c r="K549" s="172"/>
      <c r="L549" s="5"/>
      <c r="M549" s="256"/>
      <c r="T549" s="142"/>
      <c r="AT549" s="116" t="s">
        <v>150</v>
      </c>
      <c r="AU549" s="116" t="s">
        <v>87</v>
      </c>
    </row>
    <row r="550" spans="2:65" s="9" customFormat="1" ht="11.25">
      <c r="B550" s="248"/>
      <c r="C550" s="267"/>
      <c r="D550" s="268" t="s">
        <v>152</v>
      </c>
      <c r="E550" s="269" t="s">
        <v>3</v>
      </c>
      <c r="F550" s="270" t="s">
        <v>153</v>
      </c>
      <c r="G550" s="267"/>
      <c r="H550" s="269" t="s">
        <v>3</v>
      </c>
      <c r="I550" s="267"/>
      <c r="J550" s="267"/>
      <c r="K550" s="267"/>
      <c r="L550" s="248"/>
      <c r="M550" s="250"/>
      <c r="T550" s="251"/>
      <c r="AT550" s="249" t="s">
        <v>152</v>
      </c>
      <c r="AU550" s="249" t="s">
        <v>87</v>
      </c>
      <c r="AV550" s="9" t="s">
        <v>85</v>
      </c>
      <c r="AW550" s="9" t="s">
        <v>37</v>
      </c>
      <c r="AX550" s="9" t="s">
        <v>77</v>
      </c>
      <c r="AY550" s="249" t="s">
        <v>141</v>
      </c>
    </row>
    <row r="551" spans="2:65" s="9" customFormat="1" ht="11.25">
      <c r="B551" s="248"/>
      <c r="C551" s="267"/>
      <c r="D551" s="268" t="s">
        <v>152</v>
      </c>
      <c r="E551" s="269" t="s">
        <v>3</v>
      </c>
      <c r="F551" s="270" t="s">
        <v>695</v>
      </c>
      <c r="G551" s="267"/>
      <c r="H551" s="269" t="s">
        <v>3</v>
      </c>
      <c r="I551" s="267"/>
      <c r="J551" s="267"/>
      <c r="K551" s="267"/>
      <c r="L551" s="248"/>
      <c r="M551" s="250"/>
      <c r="T551" s="251"/>
      <c r="AT551" s="249" t="s">
        <v>152</v>
      </c>
      <c r="AU551" s="249" t="s">
        <v>87</v>
      </c>
      <c r="AV551" s="9" t="s">
        <v>85</v>
      </c>
      <c r="AW551" s="9" t="s">
        <v>37</v>
      </c>
      <c r="AX551" s="9" t="s">
        <v>77</v>
      </c>
      <c r="AY551" s="249" t="s">
        <v>141</v>
      </c>
    </row>
    <row r="552" spans="2:65" s="9" customFormat="1" ht="11.25">
      <c r="B552" s="248"/>
      <c r="C552" s="267"/>
      <c r="D552" s="268" t="s">
        <v>152</v>
      </c>
      <c r="E552" s="269" t="s">
        <v>3</v>
      </c>
      <c r="F552" s="270" t="s">
        <v>696</v>
      </c>
      <c r="G552" s="267"/>
      <c r="H552" s="269" t="s">
        <v>3</v>
      </c>
      <c r="I552" s="267"/>
      <c r="J552" s="267"/>
      <c r="K552" s="267"/>
      <c r="L552" s="248"/>
      <c r="M552" s="250"/>
      <c r="T552" s="251"/>
      <c r="AT552" s="249" t="s">
        <v>152</v>
      </c>
      <c r="AU552" s="249" t="s">
        <v>87</v>
      </c>
      <c r="AV552" s="9" t="s">
        <v>85</v>
      </c>
      <c r="AW552" s="9" t="s">
        <v>37</v>
      </c>
      <c r="AX552" s="9" t="s">
        <v>77</v>
      </c>
      <c r="AY552" s="249" t="s">
        <v>141</v>
      </c>
    </row>
    <row r="553" spans="2:65" s="10" customFormat="1" ht="11.25">
      <c r="B553" s="252"/>
      <c r="C553" s="271"/>
      <c r="D553" s="268" t="s">
        <v>152</v>
      </c>
      <c r="E553" s="272" t="s">
        <v>3</v>
      </c>
      <c r="F553" s="273" t="s">
        <v>697</v>
      </c>
      <c r="G553" s="271"/>
      <c r="H553" s="274">
        <v>4.3170000000000002</v>
      </c>
      <c r="I553" s="271"/>
      <c r="J553" s="271"/>
      <c r="K553" s="271"/>
      <c r="L553" s="252"/>
      <c r="M553" s="254"/>
      <c r="T553" s="255"/>
      <c r="AT553" s="253" t="s">
        <v>152</v>
      </c>
      <c r="AU553" s="253" t="s">
        <v>87</v>
      </c>
      <c r="AV553" s="10" t="s">
        <v>87</v>
      </c>
      <c r="AW553" s="10" t="s">
        <v>37</v>
      </c>
      <c r="AX553" s="10" t="s">
        <v>77</v>
      </c>
      <c r="AY553" s="253" t="s">
        <v>141</v>
      </c>
    </row>
    <row r="554" spans="2:65" s="10" customFormat="1" ht="11.25">
      <c r="B554" s="252"/>
      <c r="C554" s="271"/>
      <c r="D554" s="268" t="s">
        <v>152</v>
      </c>
      <c r="E554" s="272" t="s">
        <v>3</v>
      </c>
      <c r="F554" s="273" t="s">
        <v>698</v>
      </c>
      <c r="G554" s="271"/>
      <c r="H554" s="274">
        <v>24.568000000000001</v>
      </c>
      <c r="I554" s="271"/>
      <c r="J554" s="271"/>
      <c r="K554" s="271"/>
      <c r="L554" s="252"/>
      <c r="M554" s="254"/>
      <c r="T554" s="255"/>
      <c r="AT554" s="253" t="s">
        <v>152</v>
      </c>
      <c r="AU554" s="253" t="s">
        <v>87</v>
      </c>
      <c r="AV554" s="10" t="s">
        <v>87</v>
      </c>
      <c r="AW554" s="10" t="s">
        <v>37</v>
      </c>
      <c r="AX554" s="10" t="s">
        <v>77</v>
      </c>
      <c r="AY554" s="253" t="s">
        <v>141</v>
      </c>
    </row>
    <row r="555" spans="2:65" s="10" customFormat="1" ht="11.25">
      <c r="B555" s="252"/>
      <c r="C555" s="271"/>
      <c r="D555" s="268" t="s">
        <v>152</v>
      </c>
      <c r="E555" s="272" t="s">
        <v>3</v>
      </c>
      <c r="F555" s="273" t="s">
        <v>699</v>
      </c>
      <c r="G555" s="271"/>
      <c r="H555" s="274">
        <v>6.5</v>
      </c>
      <c r="I555" s="271"/>
      <c r="J555" s="271"/>
      <c r="K555" s="271"/>
      <c r="L555" s="252"/>
      <c r="M555" s="254"/>
      <c r="T555" s="255"/>
      <c r="AT555" s="253" t="s">
        <v>152</v>
      </c>
      <c r="AU555" s="253" t="s">
        <v>87</v>
      </c>
      <c r="AV555" s="10" t="s">
        <v>87</v>
      </c>
      <c r="AW555" s="10" t="s">
        <v>37</v>
      </c>
      <c r="AX555" s="10" t="s">
        <v>77</v>
      </c>
      <c r="AY555" s="253" t="s">
        <v>141</v>
      </c>
    </row>
    <row r="556" spans="2:65" s="10" customFormat="1" ht="11.25">
      <c r="B556" s="252"/>
      <c r="C556" s="271"/>
      <c r="D556" s="268" t="s">
        <v>152</v>
      </c>
      <c r="E556" s="272" t="s">
        <v>3</v>
      </c>
      <c r="F556" s="273" t="s">
        <v>700</v>
      </c>
      <c r="G556" s="271"/>
      <c r="H556" s="274">
        <v>5.49</v>
      </c>
      <c r="I556" s="271"/>
      <c r="J556" s="271"/>
      <c r="K556" s="271"/>
      <c r="L556" s="252"/>
      <c r="M556" s="254"/>
      <c r="T556" s="255"/>
      <c r="AT556" s="253" t="s">
        <v>152</v>
      </c>
      <c r="AU556" s="253" t="s">
        <v>87</v>
      </c>
      <c r="AV556" s="10" t="s">
        <v>87</v>
      </c>
      <c r="AW556" s="10" t="s">
        <v>37</v>
      </c>
      <c r="AX556" s="10" t="s">
        <v>77</v>
      </c>
      <c r="AY556" s="253" t="s">
        <v>141</v>
      </c>
    </row>
    <row r="557" spans="2:65" s="10" customFormat="1" ht="11.25">
      <c r="B557" s="252"/>
      <c r="C557" s="271"/>
      <c r="D557" s="268" t="s">
        <v>152</v>
      </c>
      <c r="E557" s="272" t="s">
        <v>3</v>
      </c>
      <c r="F557" s="273" t="s">
        <v>701</v>
      </c>
      <c r="G557" s="271"/>
      <c r="H557" s="274">
        <v>12.298</v>
      </c>
      <c r="I557" s="271"/>
      <c r="J557" s="271"/>
      <c r="K557" s="271"/>
      <c r="L557" s="252"/>
      <c r="M557" s="254"/>
      <c r="T557" s="255"/>
      <c r="AT557" s="253" t="s">
        <v>152</v>
      </c>
      <c r="AU557" s="253" t="s">
        <v>87</v>
      </c>
      <c r="AV557" s="10" t="s">
        <v>87</v>
      </c>
      <c r="AW557" s="10" t="s">
        <v>37</v>
      </c>
      <c r="AX557" s="10" t="s">
        <v>77</v>
      </c>
      <c r="AY557" s="253" t="s">
        <v>141</v>
      </c>
    </row>
    <row r="558" spans="2:65" s="10" customFormat="1" ht="11.25">
      <c r="B558" s="252"/>
      <c r="C558" s="271"/>
      <c r="D558" s="268" t="s">
        <v>152</v>
      </c>
      <c r="E558" s="272" t="s">
        <v>3</v>
      </c>
      <c r="F558" s="273" t="s">
        <v>702</v>
      </c>
      <c r="G558" s="271"/>
      <c r="H558" s="274">
        <v>10.143000000000001</v>
      </c>
      <c r="I558" s="271"/>
      <c r="J558" s="271"/>
      <c r="K558" s="271"/>
      <c r="L558" s="252"/>
      <c r="M558" s="254"/>
      <c r="T558" s="255"/>
      <c r="AT558" s="253" t="s">
        <v>152</v>
      </c>
      <c r="AU558" s="253" t="s">
        <v>87</v>
      </c>
      <c r="AV558" s="10" t="s">
        <v>87</v>
      </c>
      <c r="AW558" s="10" t="s">
        <v>37</v>
      </c>
      <c r="AX558" s="10" t="s">
        <v>77</v>
      </c>
      <c r="AY558" s="253" t="s">
        <v>141</v>
      </c>
    </row>
    <row r="559" spans="2:65" s="10" customFormat="1" ht="11.25">
      <c r="B559" s="252"/>
      <c r="C559" s="271"/>
      <c r="D559" s="268" t="s">
        <v>152</v>
      </c>
      <c r="E559" s="272" t="s">
        <v>3</v>
      </c>
      <c r="F559" s="273" t="s">
        <v>703</v>
      </c>
      <c r="G559" s="271"/>
      <c r="H559" s="274">
        <v>1.758</v>
      </c>
      <c r="I559" s="271"/>
      <c r="J559" s="271"/>
      <c r="K559" s="271"/>
      <c r="L559" s="252"/>
      <c r="M559" s="254"/>
      <c r="T559" s="255"/>
      <c r="AT559" s="253" t="s">
        <v>152</v>
      </c>
      <c r="AU559" s="253" t="s">
        <v>87</v>
      </c>
      <c r="AV559" s="10" t="s">
        <v>87</v>
      </c>
      <c r="AW559" s="10" t="s">
        <v>37</v>
      </c>
      <c r="AX559" s="10" t="s">
        <v>77</v>
      </c>
      <c r="AY559" s="253" t="s">
        <v>141</v>
      </c>
    </row>
    <row r="560" spans="2:65" s="10" customFormat="1" ht="11.25">
      <c r="B560" s="252"/>
      <c r="C560" s="271"/>
      <c r="D560" s="268" t="s">
        <v>152</v>
      </c>
      <c r="E560" s="272" t="s">
        <v>3</v>
      </c>
      <c r="F560" s="273" t="s">
        <v>704</v>
      </c>
      <c r="G560" s="271"/>
      <c r="H560" s="274">
        <v>3.625</v>
      </c>
      <c r="I560" s="271"/>
      <c r="J560" s="271"/>
      <c r="K560" s="271"/>
      <c r="L560" s="252"/>
      <c r="M560" s="254"/>
      <c r="T560" s="255"/>
      <c r="AT560" s="253" t="s">
        <v>152</v>
      </c>
      <c r="AU560" s="253" t="s">
        <v>87</v>
      </c>
      <c r="AV560" s="10" t="s">
        <v>87</v>
      </c>
      <c r="AW560" s="10" t="s">
        <v>37</v>
      </c>
      <c r="AX560" s="10" t="s">
        <v>77</v>
      </c>
      <c r="AY560" s="253" t="s">
        <v>141</v>
      </c>
    </row>
    <row r="561" spans="2:51" s="10" customFormat="1" ht="11.25">
      <c r="B561" s="252"/>
      <c r="C561" s="271"/>
      <c r="D561" s="268" t="s">
        <v>152</v>
      </c>
      <c r="E561" s="272" t="s">
        <v>3</v>
      </c>
      <c r="F561" s="273" t="s">
        <v>705</v>
      </c>
      <c r="G561" s="271"/>
      <c r="H561" s="274">
        <v>3.242</v>
      </c>
      <c r="I561" s="271"/>
      <c r="J561" s="271"/>
      <c r="K561" s="271"/>
      <c r="L561" s="252"/>
      <c r="M561" s="254"/>
      <c r="T561" s="255"/>
      <c r="AT561" s="253" t="s">
        <v>152</v>
      </c>
      <c r="AU561" s="253" t="s">
        <v>87</v>
      </c>
      <c r="AV561" s="10" t="s">
        <v>87</v>
      </c>
      <c r="AW561" s="10" t="s">
        <v>37</v>
      </c>
      <c r="AX561" s="10" t="s">
        <v>77</v>
      </c>
      <c r="AY561" s="253" t="s">
        <v>141</v>
      </c>
    </row>
    <row r="562" spans="2:51" s="10" customFormat="1" ht="11.25">
      <c r="B562" s="252"/>
      <c r="C562" s="271"/>
      <c r="D562" s="268" t="s">
        <v>152</v>
      </c>
      <c r="E562" s="272" t="s">
        <v>3</v>
      </c>
      <c r="F562" s="273" t="s">
        <v>706</v>
      </c>
      <c r="G562" s="271"/>
      <c r="H562" s="274">
        <v>7.32</v>
      </c>
      <c r="I562" s="271"/>
      <c r="J562" s="271"/>
      <c r="K562" s="271"/>
      <c r="L562" s="252"/>
      <c r="M562" s="254"/>
      <c r="T562" s="255"/>
      <c r="AT562" s="253" t="s">
        <v>152</v>
      </c>
      <c r="AU562" s="253" t="s">
        <v>87</v>
      </c>
      <c r="AV562" s="10" t="s">
        <v>87</v>
      </c>
      <c r="AW562" s="10" t="s">
        <v>37</v>
      </c>
      <c r="AX562" s="10" t="s">
        <v>77</v>
      </c>
      <c r="AY562" s="253" t="s">
        <v>141</v>
      </c>
    </row>
    <row r="563" spans="2:51" s="9" customFormat="1" ht="11.25">
      <c r="B563" s="248"/>
      <c r="C563" s="267"/>
      <c r="D563" s="268" t="s">
        <v>152</v>
      </c>
      <c r="E563" s="269" t="s">
        <v>3</v>
      </c>
      <c r="F563" s="270" t="s">
        <v>581</v>
      </c>
      <c r="G563" s="267"/>
      <c r="H563" s="269" t="s">
        <v>3</v>
      </c>
      <c r="I563" s="267"/>
      <c r="J563" s="267"/>
      <c r="K563" s="267"/>
      <c r="L563" s="248"/>
      <c r="M563" s="250"/>
      <c r="T563" s="251"/>
      <c r="AT563" s="249" t="s">
        <v>152</v>
      </c>
      <c r="AU563" s="249" t="s">
        <v>87</v>
      </c>
      <c r="AV563" s="9" t="s">
        <v>85</v>
      </c>
      <c r="AW563" s="9" t="s">
        <v>37</v>
      </c>
      <c r="AX563" s="9" t="s">
        <v>77</v>
      </c>
      <c r="AY563" s="249" t="s">
        <v>141</v>
      </c>
    </row>
    <row r="564" spans="2:51" s="9" customFormat="1" ht="11.25">
      <c r="B564" s="248"/>
      <c r="C564" s="267"/>
      <c r="D564" s="268" t="s">
        <v>152</v>
      </c>
      <c r="E564" s="269" t="s">
        <v>3</v>
      </c>
      <c r="F564" s="270" t="s">
        <v>582</v>
      </c>
      <c r="G564" s="267"/>
      <c r="H564" s="269" t="s">
        <v>3</v>
      </c>
      <c r="I564" s="267"/>
      <c r="J564" s="267"/>
      <c r="K564" s="267"/>
      <c r="L564" s="248"/>
      <c r="M564" s="250"/>
      <c r="T564" s="251"/>
      <c r="AT564" s="249" t="s">
        <v>152</v>
      </c>
      <c r="AU564" s="249" t="s">
        <v>87</v>
      </c>
      <c r="AV564" s="9" t="s">
        <v>85</v>
      </c>
      <c r="AW564" s="9" t="s">
        <v>37</v>
      </c>
      <c r="AX564" s="9" t="s">
        <v>77</v>
      </c>
      <c r="AY564" s="249" t="s">
        <v>141</v>
      </c>
    </row>
    <row r="565" spans="2:51" s="10" customFormat="1" ht="11.25">
      <c r="B565" s="252"/>
      <c r="C565" s="271"/>
      <c r="D565" s="268" t="s">
        <v>152</v>
      </c>
      <c r="E565" s="272" t="s">
        <v>3</v>
      </c>
      <c r="F565" s="273" t="s">
        <v>707</v>
      </c>
      <c r="G565" s="271"/>
      <c r="H565" s="274">
        <v>1.1970000000000001</v>
      </c>
      <c r="I565" s="271"/>
      <c r="J565" s="271"/>
      <c r="K565" s="271"/>
      <c r="L565" s="252"/>
      <c r="M565" s="254"/>
      <c r="T565" s="255"/>
      <c r="AT565" s="253" t="s">
        <v>152</v>
      </c>
      <c r="AU565" s="253" t="s">
        <v>87</v>
      </c>
      <c r="AV565" s="10" t="s">
        <v>87</v>
      </c>
      <c r="AW565" s="10" t="s">
        <v>37</v>
      </c>
      <c r="AX565" s="10" t="s">
        <v>77</v>
      </c>
      <c r="AY565" s="253" t="s">
        <v>141</v>
      </c>
    </row>
    <row r="566" spans="2:51" s="10" customFormat="1" ht="11.25">
      <c r="B566" s="252"/>
      <c r="C566" s="271"/>
      <c r="D566" s="268" t="s">
        <v>152</v>
      </c>
      <c r="E566" s="272" t="s">
        <v>3</v>
      </c>
      <c r="F566" s="273" t="s">
        <v>708</v>
      </c>
      <c r="G566" s="271"/>
      <c r="H566" s="274">
        <v>13.305</v>
      </c>
      <c r="I566" s="271"/>
      <c r="J566" s="271"/>
      <c r="K566" s="271"/>
      <c r="L566" s="252"/>
      <c r="M566" s="254"/>
      <c r="T566" s="255"/>
      <c r="AT566" s="253" t="s">
        <v>152</v>
      </c>
      <c r="AU566" s="253" t="s">
        <v>87</v>
      </c>
      <c r="AV566" s="10" t="s">
        <v>87</v>
      </c>
      <c r="AW566" s="10" t="s">
        <v>37</v>
      </c>
      <c r="AX566" s="10" t="s">
        <v>77</v>
      </c>
      <c r="AY566" s="253" t="s">
        <v>141</v>
      </c>
    </row>
    <row r="567" spans="2:51" s="10" customFormat="1" ht="11.25">
      <c r="B567" s="252"/>
      <c r="C567" s="271"/>
      <c r="D567" s="268" t="s">
        <v>152</v>
      </c>
      <c r="E567" s="272" t="s">
        <v>3</v>
      </c>
      <c r="F567" s="273" t="s">
        <v>709</v>
      </c>
      <c r="G567" s="271"/>
      <c r="H567" s="274">
        <v>1.6739999999999999</v>
      </c>
      <c r="I567" s="271"/>
      <c r="J567" s="271"/>
      <c r="K567" s="271"/>
      <c r="L567" s="252"/>
      <c r="M567" s="254"/>
      <c r="T567" s="255"/>
      <c r="AT567" s="253" t="s">
        <v>152</v>
      </c>
      <c r="AU567" s="253" t="s">
        <v>87</v>
      </c>
      <c r="AV567" s="10" t="s">
        <v>87</v>
      </c>
      <c r="AW567" s="10" t="s">
        <v>37</v>
      </c>
      <c r="AX567" s="10" t="s">
        <v>77</v>
      </c>
      <c r="AY567" s="253" t="s">
        <v>141</v>
      </c>
    </row>
    <row r="568" spans="2:51" s="10" customFormat="1" ht="11.25">
      <c r="B568" s="252"/>
      <c r="C568" s="271"/>
      <c r="D568" s="268" t="s">
        <v>152</v>
      </c>
      <c r="E568" s="272" t="s">
        <v>3</v>
      </c>
      <c r="F568" s="273" t="s">
        <v>710</v>
      </c>
      <c r="G568" s="271"/>
      <c r="H568" s="274">
        <v>1.7</v>
      </c>
      <c r="I568" s="271"/>
      <c r="J568" s="271"/>
      <c r="K568" s="271"/>
      <c r="L568" s="252"/>
      <c r="M568" s="254"/>
      <c r="T568" s="255"/>
      <c r="AT568" s="253" t="s">
        <v>152</v>
      </c>
      <c r="AU568" s="253" t="s">
        <v>87</v>
      </c>
      <c r="AV568" s="10" t="s">
        <v>87</v>
      </c>
      <c r="AW568" s="10" t="s">
        <v>37</v>
      </c>
      <c r="AX568" s="10" t="s">
        <v>77</v>
      </c>
      <c r="AY568" s="253" t="s">
        <v>141</v>
      </c>
    </row>
    <row r="569" spans="2:51" s="9" customFormat="1" ht="11.25">
      <c r="B569" s="248"/>
      <c r="C569" s="267"/>
      <c r="D569" s="268" t="s">
        <v>152</v>
      </c>
      <c r="E569" s="269" t="s">
        <v>3</v>
      </c>
      <c r="F569" s="270" t="s">
        <v>586</v>
      </c>
      <c r="G569" s="267"/>
      <c r="H569" s="269" t="s">
        <v>3</v>
      </c>
      <c r="I569" s="267"/>
      <c r="J569" s="267"/>
      <c r="K569" s="267"/>
      <c r="L569" s="248"/>
      <c r="M569" s="250"/>
      <c r="T569" s="251"/>
      <c r="AT569" s="249" t="s">
        <v>152</v>
      </c>
      <c r="AU569" s="249" t="s">
        <v>87</v>
      </c>
      <c r="AV569" s="9" t="s">
        <v>85</v>
      </c>
      <c r="AW569" s="9" t="s">
        <v>37</v>
      </c>
      <c r="AX569" s="9" t="s">
        <v>77</v>
      </c>
      <c r="AY569" s="249" t="s">
        <v>141</v>
      </c>
    </row>
    <row r="570" spans="2:51" s="10" customFormat="1" ht="11.25">
      <c r="B570" s="252"/>
      <c r="C570" s="271"/>
      <c r="D570" s="268" t="s">
        <v>152</v>
      </c>
      <c r="E570" s="272" t="s">
        <v>3</v>
      </c>
      <c r="F570" s="273" t="s">
        <v>711</v>
      </c>
      <c r="G570" s="271"/>
      <c r="H570" s="274">
        <v>33.92</v>
      </c>
      <c r="I570" s="271"/>
      <c r="J570" s="271"/>
      <c r="K570" s="271"/>
      <c r="L570" s="252"/>
      <c r="M570" s="254"/>
      <c r="T570" s="255"/>
      <c r="AT570" s="253" t="s">
        <v>152</v>
      </c>
      <c r="AU570" s="253" t="s">
        <v>87</v>
      </c>
      <c r="AV570" s="10" t="s">
        <v>87</v>
      </c>
      <c r="AW570" s="10" t="s">
        <v>37</v>
      </c>
      <c r="AX570" s="10" t="s">
        <v>77</v>
      </c>
      <c r="AY570" s="253" t="s">
        <v>141</v>
      </c>
    </row>
    <row r="571" spans="2:51" s="10" customFormat="1" ht="11.25">
      <c r="B571" s="252"/>
      <c r="C571" s="271"/>
      <c r="D571" s="268" t="s">
        <v>152</v>
      </c>
      <c r="E571" s="272" t="s">
        <v>3</v>
      </c>
      <c r="F571" s="273" t="s">
        <v>712</v>
      </c>
      <c r="G571" s="271"/>
      <c r="H571" s="274">
        <v>-17.687999999999999</v>
      </c>
      <c r="I571" s="271"/>
      <c r="J571" s="271"/>
      <c r="K571" s="271"/>
      <c r="L571" s="252"/>
      <c r="M571" s="254"/>
      <c r="T571" s="255"/>
      <c r="AT571" s="253" t="s">
        <v>152</v>
      </c>
      <c r="AU571" s="253" t="s">
        <v>87</v>
      </c>
      <c r="AV571" s="10" t="s">
        <v>87</v>
      </c>
      <c r="AW571" s="10" t="s">
        <v>37</v>
      </c>
      <c r="AX571" s="10" t="s">
        <v>77</v>
      </c>
      <c r="AY571" s="253" t="s">
        <v>141</v>
      </c>
    </row>
    <row r="572" spans="2:51" s="9" customFormat="1" ht="11.25">
      <c r="B572" s="248"/>
      <c r="C572" s="267"/>
      <c r="D572" s="268" t="s">
        <v>152</v>
      </c>
      <c r="E572" s="269" t="s">
        <v>3</v>
      </c>
      <c r="F572" s="270" t="s">
        <v>590</v>
      </c>
      <c r="G572" s="267"/>
      <c r="H572" s="269" t="s">
        <v>3</v>
      </c>
      <c r="I572" s="267"/>
      <c r="J572" s="267"/>
      <c r="K572" s="267"/>
      <c r="L572" s="248"/>
      <c r="M572" s="250"/>
      <c r="T572" s="251"/>
      <c r="AT572" s="249" t="s">
        <v>152</v>
      </c>
      <c r="AU572" s="249" t="s">
        <v>87</v>
      </c>
      <c r="AV572" s="9" t="s">
        <v>85</v>
      </c>
      <c r="AW572" s="9" t="s">
        <v>37</v>
      </c>
      <c r="AX572" s="9" t="s">
        <v>77</v>
      </c>
      <c r="AY572" s="249" t="s">
        <v>141</v>
      </c>
    </row>
    <row r="573" spans="2:51" s="10" customFormat="1" ht="11.25">
      <c r="B573" s="252"/>
      <c r="C573" s="271"/>
      <c r="D573" s="268" t="s">
        <v>152</v>
      </c>
      <c r="E573" s="272" t="s">
        <v>3</v>
      </c>
      <c r="F573" s="273" t="s">
        <v>713</v>
      </c>
      <c r="G573" s="271"/>
      <c r="H573" s="274">
        <v>9.9450000000000003</v>
      </c>
      <c r="I573" s="271"/>
      <c r="J573" s="271"/>
      <c r="K573" s="271"/>
      <c r="L573" s="252"/>
      <c r="M573" s="254"/>
      <c r="T573" s="255"/>
      <c r="AT573" s="253" t="s">
        <v>152</v>
      </c>
      <c r="AU573" s="253" t="s">
        <v>87</v>
      </c>
      <c r="AV573" s="10" t="s">
        <v>87</v>
      </c>
      <c r="AW573" s="10" t="s">
        <v>37</v>
      </c>
      <c r="AX573" s="10" t="s">
        <v>77</v>
      </c>
      <c r="AY573" s="253" t="s">
        <v>141</v>
      </c>
    </row>
    <row r="574" spans="2:51" s="10" customFormat="1" ht="11.25">
      <c r="B574" s="252"/>
      <c r="C574" s="271"/>
      <c r="D574" s="268" t="s">
        <v>152</v>
      </c>
      <c r="E574" s="272" t="s">
        <v>3</v>
      </c>
      <c r="F574" s="273" t="s">
        <v>714</v>
      </c>
      <c r="G574" s="271"/>
      <c r="H574" s="274">
        <v>-2.62</v>
      </c>
      <c r="I574" s="271"/>
      <c r="J574" s="271"/>
      <c r="K574" s="271"/>
      <c r="L574" s="252"/>
      <c r="M574" s="254"/>
      <c r="T574" s="255"/>
      <c r="AT574" s="253" t="s">
        <v>152</v>
      </c>
      <c r="AU574" s="253" t="s">
        <v>87</v>
      </c>
      <c r="AV574" s="10" t="s">
        <v>87</v>
      </c>
      <c r="AW574" s="10" t="s">
        <v>37</v>
      </c>
      <c r="AX574" s="10" t="s">
        <v>77</v>
      </c>
      <c r="AY574" s="253" t="s">
        <v>141</v>
      </c>
    </row>
    <row r="575" spans="2:51" s="10" customFormat="1" ht="11.25">
      <c r="B575" s="252"/>
      <c r="C575" s="271"/>
      <c r="D575" s="268" t="s">
        <v>152</v>
      </c>
      <c r="E575" s="272" t="s">
        <v>3</v>
      </c>
      <c r="F575" s="273" t="s">
        <v>715</v>
      </c>
      <c r="G575" s="271"/>
      <c r="H575" s="274">
        <v>6.0629999999999997</v>
      </c>
      <c r="I575" s="271"/>
      <c r="J575" s="271"/>
      <c r="K575" s="271"/>
      <c r="L575" s="252"/>
      <c r="M575" s="254"/>
      <c r="T575" s="255"/>
      <c r="AT575" s="253" t="s">
        <v>152</v>
      </c>
      <c r="AU575" s="253" t="s">
        <v>87</v>
      </c>
      <c r="AV575" s="10" t="s">
        <v>87</v>
      </c>
      <c r="AW575" s="10" t="s">
        <v>37</v>
      </c>
      <c r="AX575" s="10" t="s">
        <v>77</v>
      </c>
      <c r="AY575" s="253" t="s">
        <v>141</v>
      </c>
    </row>
    <row r="576" spans="2:51" s="10" customFormat="1" ht="11.25">
      <c r="B576" s="252"/>
      <c r="C576" s="271"/>
      <c r="D576" s="268" t="s">
        <v>152</v>
      </c>
      <c r="E576" s="272" t="s">
        <v>3</v>
      </c>
      <c r="F576" s="273" t="s">
        <v>716</v>
      </c>
      <c r="G576" s="271"/>
      <c r="H576" s="274">
        <v>3.2639999999999998</v>
      </c>
      <c r="I576" s="271"/>
      <c r="J576" s="271"/>
      <c r="K576" s="271"/>
      <c r="L576" s="252"/>
      <c r="M576" s="254"/>
      <c r="T576" s="255"/>
      <c r="AT576" s="253" t="s">
        <v>152</v>
      </c>
      <c r="AU576" s="253" t="s">
        <v>87</v>
      </c>
      <c r="AV576" s="10" t="s">
        <v>87</v>
      </c>
      <c r="AW576" s="10" t="s">
        <v>37</v>
      </c>
      <c r="AX576" s="10" t="s">
        <v>77</v>
      </c>
      <c r="AY576" s="253" t="s">
        <v>141</v>
      </c>
    </row>
    <row r="577" spans="2:51" s="9" customFormat="1" ht="11.25">
      <c r="B577" s="248"/>
      <c r="C577" s="267"/>
      <c r="D577" s="268" t="s">
        <v>152</v>
      </c>
      <c r="E577" s="269" t="s">
        <v>3</v>
      </c>
      <c r="F577" s="270" t="s">
        <v>594</v>
      </c>
      <c r="G577" s="267"/>
      <c r="H577" s="269" t="s">
        <v>3</v>
      </c>
      <c r="I577" s="267"/>
      <c r="J577" s="267"/>
      <c r="K577" s="267"/>
      <c r="L577" s="248"/>
      <c r="M577" s="250"/>
      <c r="T577" s="251"/>
      <c r="AT577" s="249" t="s">
        <v>152</v>
      </c>
      <c r="AU577" s="249" t="s">
        <v>87</v>
      </c>
      <c r="AV577" s="9" t="s">
        <v>85</v>
      </c>
      <c r="AW577" s="9" t="s">
        <v>37</v>
      </c>
      <c r="AX577" s="9" t="s">
        <v>77</v>
      </c>
      <c r="AY577" s="249" t="s">
        <v>141</v>
      </c>
    </row>
    <row r="578" spans="2:51" s="10" customFormat="1" ht="11.25">
      <c r="B578" s="252"/>
      <c r="C578" s="271"/>
      <c r="D578" s="268" t="s">
        <v>152</v>
      </c>
      <c r="E578" s="272" t="s">
        <v>3</v>
      </c>
      <c r="F578" s="273" t="s">
        <v>717</v>
      </c>
      <c r="G578" s="271"/>
      <c r="H578" s="274">
        <v>9.6389999999999993</v>
      </c>
      <c r="I578" s="271"/>
      <c r="J578" s="271"/>
      <c r="K578" s="271"/>
      <c r="L578" s="252"/>
      <c r="M578" s="254"/>
      <c r="T578" s="255"/>
      <c r="AT578" s="253" t="s">
        <v>152</v>
      </c>
      <c r="AU578" s="253" t="s">
        <v>87</v>
      </c>
      <c r="AV578" s="10" t="s">
        <v>87</v>
      </c>
      <c r="AW578" s="10" t="s">
        <v>37</v>
      </c>
      <c r="AX578" s="10" t="s">
        <v>77</v>
      </c>
      <c r="AY578" s="253" t="s">
        <v>141</v>
      </c>
    </row>
    <row r="579" spans="2:51" s="10" customFormat="1" ht="11.25">
      <c r="B579" s="252"/>
      <c r="C579" s="271"/>
      <c r="D579" s="268" t="s">
        <v>152</v>
      </c>
      <c r="E579" s="272" t="s">
        <v>3</v>
      </c>
      <c r="F579" s="273" t="s">
        <v>718</v>
      </c>
      <c r="G579" s="271"/>
      <c r="H579" s="274">
        <v>-3.6040000000000001</v>
      </c>
      <c r="I579" s="271"/>
      <c r="J579" s="271"/>
      <c r="K579" s="271"/>
      <c r="L579" s="252"/>
      <c r="M579" s="254"/>
      <c r="T579" s="255"/>
      <c r="AT579" s="253" t="s">
        <v>152</v>
      </c>
      <c r="AU579" s="253" t="s">
        <v>87</v>
      </c>
      <c r="AV579" s="10" t="s">
        <v>87</v>
      </c>
      <c r="AW579" s="10" t="s">
        <v>37</v>
      </c>
      <c r="AX579" s="10" t="s">
        <v>77</v>
      </c>
      <c r="AY579" s="253" t="s">
        <v>141</v>
      </c>
    </row>
    <row r="580" spans="2:51" s="10" customFormat="1" ht="11.25">
      <c r="B580" s="252"/>
      <c r="C580" s="271"/>
      <c r="D580" s="268" t="s">
        <v>152</v>
      </c>
      <c r="E580" s="272" t="s">
        <v>3</v>
      </c>
      <c r="F580" s="273" t="s">
        <v>719</v>
      </c>
      <c r="G580" s="271"/>
      <c r="H580" s="274">
        <v>6.9359999999999999</v>
      </c>
      <c r="I580" s="271"/>
      <c r="J580" s="271"/>
      <c r="K580" s="271"/>
      <c r="L580" s="252"/>
      <c r="M580" s="254"/>
      <c r="T580" s="255"/>
      <c r="AT580" s="253" t="s">
        <v>152</v>
      </c>
      <c r="AU580" s="253" t="s">
        <v>87</v>
      </c>
      <c r="AV580" s="10" t="s">
        <v>87</v>
      </c>
      <c r="AW580" s="10" t="s">
        <v>37</v>
      </c>
      <c r="AX580" s="10" t="s">
        <v>77</v>
      </c>
      <c r="AY580" s="253" t="s">
        <v>141</v>
      </c>
    </row>
    <row r="581" spans="2:51" s="10" customFormat="1" ht="11.25">
      <c r="B581" s="252"/>
      <c r="C581" s="271"/>
      <c r="D581" s="268" t="s">
        <v>152</v>
      </c>
      <c r="E581" s="272" t="s">
        <v>3</v>
      </c>
      <c r="F581" s="273" t="s">
        <v>720</v>
      </c>
      <c r="G581" s="271"/>
      <c r="H581" s="274">
        <v>-1.0009999999999999</v>
      </c>
      <c r="I581" s="271"/>
      <c r="J581" s="271"/>
      <c r="K581" s="271"/>
      <c r="L581" s="252"/>
      <c r="M581" s="254"/>
      <c r="T581" s="255"/>
      <c r="AT581" s="253" t="s">
        <v>152</v>
      </c>
      <c r="AU581" s="253" t="s">
        <v>87</v>
      </c>
      <c r="AV581" s="10" t="s">
        <v>87</v>
      </c>
      <c r="AW581" s="10" t="s">
        <v>37</v>
      </c>
      <c r="AX581" s="10" t="s">
        <v>77</v>
      </c>
      <c r="AY581" s="253" t="s">
        <v>141</v>
      </c>
    </row>
    <row r="582" spans="2:51" s="10" customFormat="1" ht="11.25">
      <c r="B582" s="252"/>
      <c r="C582" s="271"/>
      <c r="D582" s="268" t="s">
        <v>152</v>
      </c>
      <c r="E582" s="272" t="s">
        <v>3</v>
      </c>
      <c r="F582" s="273" t="s">
        <v>721</v>
      </c>
      <c r="G582" s="271"/>
      <c r="H582" s="274">
        <v>-1.585</v>
      </c>
      <c r="I582" s="271"/>
      <c r="J582" s="271"/>
      <c r="K582" s="271"/>
      <c r="L582" s="252"/>
      <c r="M582" s="254"/>
      <c r="T582" s="255"/>
      <c r="AT582" s="253" t="s">
        <v>152</v>
      </c>
      <c r="AU582" s="253" t="s">
        <v>87</v>
      </c>
      <c r="AV582" s="10" t="s">
        <v>87</v>
      </c>
      <c r="AW582" s="10" t="s">
        <v>37</v>
      </c>
      <c r="AX582" s="10" t="s">
        <v>77</v>
      </c>
      <c r="AY582" s="253" t="s">
        <v>141</v>
      </c>
    </row>
    <row r="583" spans="2:51" s="9" customFormat="1" ht="11.25">
      <c r="B583" s="248"/>
      <c r="C583" s="267"/>
      <c r="D583" s="268" t="s">
        <v>152</v>
      </c>
      <c r="E583" s="269" t="s">
        <v>3</v>
      </c>
      <c r="F583" s="270" t="s">
        <v>599</v>
      </c>
      <c r="G583" s="267"/>
      <c r="H583" s="269" t="s">
        <v>3</v>
      </c>
      <c r="I583" s="267"/>
      <c r="J583" s="267"/>
      <c r="K583" s="267"/>
      <c r="L583" s="248"/>
      <c r="M583" s="250"/>
      <c r="T583" s="251"/>
      <c r="AT583" s="249" t="s">
        <v>152</v>
      </c>
      <c r="AU583" s="249" t="s">
        <v>87</v>
      </c>
      <c r="AV583" s="9" t="s">
        <v>85</v>
      </c>
      <c r="AW583" s="9" t="s">
        <v>37</v>
      </c>
      <c r="AX583" s="9" t="s">
        <v>77</v>
      </c>
      <c r="AY583" s="249" t="s">
        <v>141</v>
      </c>
    </row>
    <row r="584" spans="2:51" s="10" customFormat="1" ht="11.25">
      <c r="B584" s="252"/>
      <c r="C584" s="271"/>
      <c r="D584" s="268" t="s">
        <v>152</v>
      </c>
      <c r="E584" s="272" t="s">
        <v>3</v>
      </c>
      <c r="F584" s="273" t="s">
        <v>722</v>
      </c>
      <c r="G584" s="271"/>
      <c r="H584" s="274">
        <v>0.5</v>
      </c>
      <c r="I584" s="271"/>
      <c r="J584" s="271"/>
      <c r="K584" s="271"/>
      <c r="L584" s="252"/>
      <c r="M584" s="254"/>
      <c r="T584" s="255"/>
      <c r="AT584" s="253" t="s">
        <v>152</v>
      </c>
      <c r="AU584" s="253" t="s">
        <v>87</v>
      </c>
      <c r="AV584" s="10" t="s">
        <v>87</v>
      </c>
      <c r="AW584" s="10" t="s">
        <v>37</v>
      </c>
      <c r="AX584" s="10" t="s">
        <v>77</v>
      </c>
      <c r="AY584" s="253" t="s">
        <v>141</v>
      </c>
    </row>
    <row r="585" spans="2:51" s="14" customFormat="1" ht="11.25">
      <c r="B585" s="324"/>
      <c r="C585" s="342"/>
      <c r="D585" s="268" t="s">
        <v>152</v>
      </c>
      <c r="E585" s="343" t="s">
        <v>3</v>
      </c>
      <c r="F585" s="344" t="s">
        <v>363</v>
      </c>
      <c r="G585" s="342"/>
      <c r="H585" s="345">
        <v>140.90600000000001</v>
      </c>
      <c r="I585" s="342"/>
      <c r="J585" s="342"/>
      <c r="K585" s="342"/>
      <c r="L585" s="324"/>
      <c r="M585" s="326"/>
      <c r="T585" s="327"/>
      <c r="AT585" s="325" t="s">
        <v>152</v>
      </c>
      <c r="AU585" s="325" t="s">
        <v>87</v>
      </c>
      <c r="AV585" s="14" t="s">
        <v>160</v>
      </c>
      <c r="AW585" s="14" t="s">
        <v>37</v>
      </c>
      <c r="AX585" s="14" t="s">
        <v>77</v>
      </c>
      <c r="AY585" s="325" t="s">
        <v>141</v>
      </c>
    </row>
    <row r="586" spans="2:51" s="9" customFormat="1" ht="11.25">
      <c r="B586" s="248"/>
      <c r="C586" s="267"/>
      <c r="D586" s="268" t="s">
        <v>152</v>
      </c>
      <c r="E586" s="269" t="s">
        <v>3</v>
      </c>
      <c r="F586" s="270" t="s">
        <v>723</v>
      </c>
      <c r="G586" s="267"/>
      <c r="H586" s="269" t="s">
        <v>3</v>
      </c>
      <c r="I586" s="267"/>
      <c r="J586" s="267"/>
      <c r="K586" s="267"/>
      <c r="L586" s="248"/>
      <c r="M586" s="250"/>
      <c r="T586" s="251"/>
      <c r="AT586" s="249" t="s">
        <v>152</v>
      </c>
      <c r="AU586" s="249" t="s">
        <v>87</v>
      </c>
      <c r="AV586" s="9" t="s">
        <v>85</v>
      </c>
      <c r="AW586" s="9" t="s">
        <v>37</v>
      </c>
      <c r="AX586" s="9" t="s">
        <v>77</v>
      </c>
      <c r="AY586" s="249" t="s">
        <v>141</v>
      </c>
    </row>
    <row r="587" spans="2:51" s="10" customFormat="1" ht="11.25">
      <c r="B587" s="252"/>
      <c r="C587" s="271"/>
      <c r="D587" s="268" t="s">
        <v>152</v>
      </c>
      <c r="E587" s="272" t="s">
        <v>3</v>
      </c>
      <c r="F587" s="273" t="s">
        <v>724</v>
      </c>
      <c r="G587" s="271"/>
      <c r="H587" s="274">
        <v>15.561</v>
      </c>
      <c r="I587" s="271"/>
      <c r="J587" s="271"/>
      <c r="K587" s="271"/>
      <c r="L587" s="252"/>
      <c r="M587" s="254"/>
      <c r="T587" s="255"/>
      <c r="AT587" s="253" t="s">
        <v>152</v>
      </c>
      <c r="AU587" s="253" t="s">
        <v>87</v>
      </c>
      <c r="AV587" s="10" t="s">
        <v>87</v>
      </c>
      <c r="AW587" s="10" t="s">
        <v>37</v>
      </c>
      <c r="AX587" s="10" t="s">
        <v>77</v>
      </c>
      <c r="AY587" s="253" t="s">
        <v>141</v>
      </c>
    </row>
    <row r="588" spans="2:51" s="10" customFormat="1" ht="11.25">
      <c r="B588" s="252"/>
      <c r="C588" s="271"/>
      <c r="D588" s="268" t="s">
        <v>152</v>
      </c>
      <c r="E588" s="272" t="s">
        <v>3</v>
      </c>
      <c r="F588" s="273" t="s">
        <v>725</v>
      </c>
      <c r="G588" s="271"/>
      <c r="H588" s="274">
        <v>17.100000000000001</v>
      </c>
      <c r="I588" s="271"/>
      <c r="J588" s="271"/>
      <c r="K588" s="271"/>
      <c r="L588" s="252"/>
      <c r="M588" s="254"/>
      <c r="T588" s="255"/>
      <c r="AT588" s="253" t="s">
        <v>152</v>
      </c>
      <c r="AU588" s="253" t="s">
        <v>87</v>
      </c>
      <c r="AV588" s="10" t="s">
        <v>87</v>
      </c>
      <c r="AW588" s="10" t="s">
        <v>37</v>
      </c>
      <c r="AX588" s="10" t="s">
        <v>77</v>
      </c>
      <c r="AY588" s="253" t="s">
        <v>141</v>
      </c>
    </row>
    <row r="589" spans="2:51" s="9" customFormat="1" ht="11.25">
      <c r="B589" s="248"/>
      <c r="C589" s="267"/>
      <c r="D589" s="268" t="s">
        <v>152</v>
      </c>
      <c r="E589" s="269" t="s">
        <v>3</v>
      </c>
      <c r="F589" s="270" t="s">
        <v>605</v>
      </c>
      <c r="G589" s="267"/>
      <c r="H589" s="269" t="s">
        <v>3</v>
      </c>
      <c r="I589" s="267"/>
      <c r="J589" s="267"/>
      <c r="K589" s="267"/>
      <c r="L589" s="248"/>
      <c r="M589" s="250"/>
      <c r="T589" s="251"/>
      <c r="AT589" s="249" t="s">
        <v>152</v>
      </c>
      <c r="AU589" s="249" t="s">
        <v>87</v>
      </c>
      <c r="AV589" s="9" t="s">
        <v>85</v>
      </c>
      <c r="AW589" s="9" t="s">
        <v>37</v>
      </c>
      <c r="AX589" s="9" t="s">
        <v>77</v>
      </c>
      <c r="AY589" s="249" t="s">
        <v>141</v>
      </c>
    </row>
    <row r="590" spans="2:51" s="9" customFormat="1" ht="11.25">
      <c r="B590" s="248"/>
      <c r="C590" s="267"/>
      <c r="D590" s="268" t="s">
        <v>152</v>
      </c>
      <c r="E590" s="269" t="s">
        <v>3</v>
      </c>
      <c r="F590" s="270" t="s">
        <v>726</v>
      </c>
      <c r="G590" s="267"/>
      <c r="H590" s="269" t="s">
        <v>3</v>
      </c>
      <c r="I590" s="267"/>
      <c r="J590" s="267"/>
      <c r="K590" s="267"/>
      <c r="L590" s="248"/>
      <c r="M590" s="250"/>
      <c r="T590" s="251"/>
      <c r="AT590" s="249" t="s">
        <v>152</v>
      </c>
      <c r="AU590" s="249" t="s">
        <v>87</v>
      </c>
      <c r="AV590" s="9" t="s">
        <v>85</v>
      </c>
      <c r="AW590" s="9" t="s">
        <v>37</v>
      </c>
      <c r="AX590" s="9" t="s">
        <v>77</v>
      </c>
      <c r="AY590" s="249" t="s">
        <v>141</v>
      </c>
    </row>
    <row r="591" spans="2:51" s="10" customFormat="1" ht="11.25">
      <c r="B591" s="252"/>
      <c r="C591" s="271"/>
      <c r="D591" s="268" t="s">
        <v>152</v>
      </c>
      <c r="E591" s="272" t="s">
        <v>3</v>
      </c>
      <c r="F591" s="273" t="s">
        <v>727</v>
      </c>
      <c r="G591" s="271"/>
      <c r="H591" s="274">
        <v>1.357</v>
      </c>
      <c r="I591" s="271"/>
      <c r="J591" s="271"/>
      <c r="K591" s="271"/>
      <c r="L591" s="252"/>
      <c r="M591" s="254"/>
      <c r="T591" s="255"/>
      <c r="AT591" s="253" t="s">
        <v>152</v>
      </c>
      <c r="AU591" s="253" t="s">
        <v>87</v>
      </c>
      <c r="AV591" s="10" t="s">
        <v>87</v>
      </c>
      <c r="AW591" s="10" t="s">
        <v>37</v>
      </c>
      <c r="AX591" s="10" t="s">
        <v>77</v>
      </c>
      <c r="AY591" s="253" t="s">
        <v>141</v>
      </c>
    </row>
    <row r="592" spans="2:51" s="10" customFormat="1" ht="11.25">
      <c r="B592" s="252"/>
      <c r="C592" s="271"/>
      <c r="D592" s="268" t="s">
        <v>152</v>
      </c>
      <c r="E592" s="272" t="s">
        <v>3</v>
      </c>
      <c r="F592" s="273" t="s">
        <v>728</v>
      </c>
      <c r="G592" s="271"/>
      <c r="H592" s="274">
        <v>1.96</v>
      </c>
      <c r="I592" s="271"/>
      <c r="J592" s="271"/>
      <c r="K592" s="271"/>
      <c r="L592" s="252"/>
      <c r="M592" s="254"/>
      <c r="T592" s="255"/>
      <c r="AT592" s="253" t="s">
        <v>152</v>
      </c>
      <c r="AU592" s="253" t="s">
        <v>87</v>
      </c>
      <c r="AV592" s="10" t="s">
        <v>87</v>
      </c>
      <c r="AW592" s="10" t="s">
        <v>37</v>
      </c>
      <c r="AX592" s="10" t="s">
        <v>77</v>
      </c>
      <c r="AY592" s="253" t="s">
        <v>141</v>
      </c>
    </row>
    <row r="593" spans="2:65" s="10" customFormat="1" ht="11.25">
      <c r="B593" s="252"/>
      <c r="C593" s="271"/>
      <c r="D593" s="268" t="s">
        <v>152</v>
      </c>
      <c r="E593" s="272" t="s">
        <v>3</v>
      </c>
      <c r="F593" s="273" t="s">
        <v>729</v>
      </c>
      <c r="G593" s="271"/>
      <c r="H593" s="274">
        <v>1.206</v>
      </c>
      <c r="I593" s="271"/>
      <c r="J593" s="271"/>
      <c r="K593" s="271"/>
      <c r="L593" s="252"/>
      <c r="M593" s="254"/>
      <c r="T593" s="255"/>
      <c r="AT593" s="253" t="s">
        <v>152</v>
      </c>
      <c r="AU593" s="253" t="s">
        <v>87</v>
      </c>
      <c r="AV593" s="10" t="s">
        <v>87</v>
      </c>
      <c r="AW593" s="10" t="s">
        <v>37</v>
      </c>
      <c r="AX593" s="10" t="s">
        <v>77</v>
      </c>
      <c r="AY593" s="253" t="s">
        <v>141</v>
      </c>
    </row>
    <row r="594" spans="2:65" s="10" customFormat="1" ht="11.25">
      <c r="B594" s="252"/>
      <c r="C594" s="271"/>
      <c r="D594" s="268" t="s">
        <v>152</v>
      </c>
      <c r="E594" s="272" t="s">
        <v>3</v>
      </c>
      <c r="F594" s="273" t="s">
        <v>730</v>
      </c>
      <c r="G594" s="271"/>
      <c r="H594" s="274">
        <v>1.226</v>
      </c>
      <c r="I594" s="271"/>
      <c r="J594" s="271"/>
      <c r="K594" s="271"/>
      <c r="L594" s="252"/>
      <c r="M594" s="254"/>
      <c r="T594" s="255"/>
      <c r="AT594" s="253" t="s">
        <v>152</v>
      </c>
      <c r="AU594" s="253" t="s">
        <v>87</v>
      </c>
      <c r="AV594" s="10" t="s">
        <v>87</v>
      </c>
      <c r="AW594" s="10" t="s">
        <v>37</v>
      </c>
      <c r="AX594" s="10" t="s">
        <v>77</v>
      </c>
      <c r="AY594" s="253" t="s">
        <v>141</v>
      </c>
    </row>
    <row r="595" spans="2:65" s="10" customFormat="1" ht="11.25">
      <c r="B595" s="252"/>
      <c r="C595" s="271"/>
      <c r="D595" s="268" t="s">
        <v>152</v>
      </c>
      <c r="E595" s="272" t="s">
        <v>3</v>
      </c>
      <c r="F595" s="273" t="s">
        <v>731</v>
      </c>
      <c r="G595" s="271"/>
      <c r="H595" s="274">
        <v>0.19900000000000001</v>
      </c>
      <c r="I595" s="271"/>
      <c r="J595" s="271"/>
      <c r="K595" s="271"/>
      <c r="L595" s="252"/>
      <c r="M595" s="254"/>
      <c r="T595" s="255"/>
      <c r="AT595" s="253" t="s">
        <v>152</v>
      </c>
      <c r="AU595" s="253" t="s">
        <v>87</v>
      </c>
      <c r="AV595" s="10" t="s">
        <v>87</v>
      </c>
      <c r="AW595" s="10" t="s">
        <v>37</v>
      </c>
      <c r="AX595" s="10" t="s">
        <v>77</v>
      </c>
      <c r="AY595" s="253" t="s">
        <v>141</v>
      </c>
    </row>
    <row r="596" spans="2:65" s="14" customFormat="1" ht="11.25">
      <c r="B596" s="324"/>
      <c r="C596" s="342"/>
      <c r="D596" s="268" t="s">
        <v>152</v>
      </c>
      <c r="E596" s="343" t="s">
        <v>3</v>
      </c>
      <c r="F596" s="344" t="s">
        <v>363</v>
      </c>
      <c r="G596" s="342"/>
      <c r="H596" s="345">
        <v>38.609000000000002</v>
      </c>
      <c r="I596" s="342"/>
      <c r="J596" s="342"/>
      <c r="K596" s="342"/>
      <c r="L596" s="324"/>
      <c r="M596" s="326"/>
      <c r="T596" s="327"/>
      <c r="AT596" s="325" t="s">
        <v>152</v>
      </c>
      <c r="AU596" s="325" t="s">
        <v>87</v>
      </c>
      <c r="AV596" s="14" t="s">
        <v>160</v>
      </c>
      <c r="AW596" s="14" t="s">
        <v>37</v>
      </c>
      <c r="AX596" s="14" t="s">
        <v>77</v>
      </c>
      <c r="AY596" s="325" t="s">
        <v>141</v>
      </c>
    </row>
    <row r="597" spans="2:65" s="11" customFormat="1" ht="11.25">
      <c r="B597" s="318"/>
      <c r="C597" s="332"/>
      <c r="D597" s="268" t="s">
        <v>152</v>
      </c>
      <c r="E597" s="333" t="s">
        <v>3</v>
      </c>
      <c r="F597" s="334" t="s">
        <v>173</v>
      </c>
      <c r="G597" s="332"/>
      <c r="H597" s="335">
        <v>179.51499999999999</v>
      </c>
      <c r="I597" s="332"/>
      <c r="J597" s="332"/>
      <c r="K597" s="332"/>
      <c r="L597" s="318"/>
      <c r="M597" s="320"/>
      <c r="T597" s="321"/>
      <c r="AT597" s="319" t="s">
        <v>152</v>
      </c>
      <c r="AU597" s="319" t="s">
        <v>87</v>
      </c>
      <c r="AV597" s="11" t="s">
        <v>148</v>
      </c>
      <c r="AW597" s="11" t="s">
        <v>37</v>
      </c>
      <c r="AX597" s="11" t="s">
        <v>85</v>
      </c>
      <c r="AY597" s="319" t="s">
        <v>141</v>
      </c>
    </row>
    <row r="598" spans="2:65" s="8" customFormat="1" ht="16.5" customHeight="1">
      <c r="B598" s="5"/>
      <c r="C598" s="260" t="s">
        <v>732</v>
      </c>
      <c r="D598" s="260" t="s">
        <v>143</v>
      </c>
      <c r="E598" s="261" t="s">
        <v>733</v>
      </c>
      <c r="F598" s="262" t="s">
        <v>734</v>
      </c>
      <c r="G598" s="263" t="s">
        <v>419</v>
      </c>
      <c r="H598" s="264">
        <v>599.78300000000002</v>
      </c>
      <c r="I598" s="6"/>
      <c r="J598" s="266">
        <f>ROUND(I598*H598,2)</f>
        <v>0</v>
      </c>
      <c r="K598" s="262" t="s">
        <v>147</v>
      </c>
      <c r="L598" s="5"/>
      <c r="M598" s="7" t="s">
        <v>3</v>
      </c>
      <c r="N598" s="243" t="s">
        <v>48</v>
      </c>
      <c r="P598" s="244">
        <f>O598*H598</f>
        <v>0</v>
      </c>
      <c r="Q598" s="244">
        <v>1E-4</v>
      </c>
      <c r="R598" s="244">
        <f>Q598*H598</f>
        <v>5.9978300000000005E-2</v>
      </c>
      <c r="S598" s="244">
        <v>2.41</v>
      </c>
      <c r="T598" s="245">
        <f>S598*H598</f>
        <v>1445.47703</v>
      </c>
      <c r="AR598" s="246" t="s">
        <v>148</v>
      </c>
      <c r="AT598" s="246" t="s">
        <v>143</v>
      </c>
      <c r="AU598" s="246" t="s">
        <v>87</v>
      </c>
      <c r="AY598" s="116" t="s">
        <v>141</v>
      </c>
      <c r="BE598" s="247">
        <f>IF(N598="základní",J598,0)</f>
        <v>0</v>
      </c>
      <c r="BF598" s="247">
        <f>IF(N598="snížená",J598,0)</f>
        <v>0</v>
      </c>
      <c r="BG598" s="247">
        <f>IF(N598="zákl. přenesená",J598,0)</f>
        <v>0</v>
      </c>
      <c r="BH598" s="247">
        <f>IF(N598="sníž. přenesená",J598,0)</f>
        <v>0</v>
      </c>
      <c r="BI598" s="247">
        <f>IF(N598="nulová",J598,0)</f>
        <v>0</v>
      </c>
      <c r="BJ598" s="116" t="s">
        <v>85</v>
      </c>
      <c r="BK598" s="247">
        <f>ROUND(I598*H598,2)</f>
        <v>0</v>
      </c>
      <c r="BL598" s="116" t="s">
        <v>148</v>
      </c>
      <c r="BM598" s="246" t="s">
        <v>735</v>
      </c>
    </row>
    <row r="599" spans="2:65" s="8" customFormat="1" ht="11.25">
      <c r="B599" s="5"/>
      <c r="C599" s="172"/>
      <c r="D599" s="275" t="s">
        <v>150</v>
      </c>
      <c r="E599" s="172"/>
      <c r="F599" s="276" t="s">
        <v>736</v>
      </c>
      <c r="G599" s="172"/>
      <c r="H599" s="172"/>
      <c r="I599" s="172"/>
      <c r="J599" s="172"/>
      <c r="K599" s="172"/>
      <c r="L599" s="5"/>
      <c r="M599" s="256"/>
      <c r="T599" s="142"/>
      <c r="AT599" s="116" t="s">
        <v>150</v>
      </c>
      <c r="AU599" s="116" t="s">
        <v>87</v>
      </c>
    </row>
    <row r="600" spans="2:65" s="9" customFormat="1" ht="11.25">
      <c r="B600" s="248"/>
      <c r="C600" s="267"/>
      <c r="D600" s="268" t="s">
        <v>152</v>
      </c>
      <c r="E600" s="269" t="s">
        <v>3</v>
      </c>
      <c r="F600" s="270" t="s">
        <v>153</v>
      </c>
      <c r="G600" s="267"/>
      <c r="H600" s="269" t="s">
        <v>3</v>
      </c>
      <c r="I600" s="267"/>
      <c r="J600" s="267"/>
      <c r="K600" s="267"/>
      <c r="L600" s="248"/>
      <c r="M600" s="250"/>
      <c r="T600" s="251"/>
      <c r="AT600" s="249" t="s">
        <v>152</v>
      </c>
      <c r="AU600" s="249" t="s">
        <v>87</v>
      </c>
      <c r="AV600" s="9" t="s">
        <v>85</v>
      </c>
      <c r="AW600" s="9" t="s">
        <v>37</v>
      </c>
      <c r="AX600" s="9" t="s">
        <v>77</v>
      </c>
      <c r="AY600" s="249" t="s">
        <v>141</v>
      </c>
    </row>
    <row r="601" spans="2:65" s="9" customFormat="1" ht="11.25">
      <c r="B601" s="248"/>
      <c r="C601" s="267"/>
      <c r="D601" s="268" t="s">
        <v>152</v>
      </c>
      <c r="E601" s="269" t="s">
        <v>3</v>
      </c>
      <c r="F601" s="270" t="s">
        <v>695</v>
      </c>
      <c r="G601" s="267"/>
      <c r="H601" s="269" t="s">
        <v>3</v>
      </c>
      <c r="I601" s="267"/>
      <c r="J601" s="267"/>
      <c r="K601" s="267"/>
      <c r="L601" s="248"/>
      <c r="M601" s="250"/>
      <c r="T601" s="251"/>
      <c r="AT601" s="249" t="s">
        <v>152</v>
      </c>
      <c r="AU601" s="249" t="s">
        <v>87</v>
      </c>
      <c r="AV601" s="9" t="s">
        <v>85</v>
      </c>
      <c r="AW601" s="9" t="s">
        <v>37</v>
      </c>
      <c r="AX601" s="9" t="s">
        <v>77</v>
      </c>
      <c r="AY601" s="249" t="s">
        <v>141</v>
      </c>
    </row>
    <row r="602" spans="2:65" s="9" customFormat="1" ht="11.25">
      <c r="B602" s="248"/>
      <c r="C602" s="267"/>
      <c r="D602" s="268" t="s">
        <v>152</v>
      </c>
      <c r="E602" s="269" t="s">
        <v>3</v>
      </c>
      <c r="F602" s="270" t="s">
        <v>737</v>
      </c>
      <c r="G602" s="267"/>
      <c r="H602" s="269" t="s">
        <v>3</v>
      </c>
      <c r="I602" s="267"/>
      <c r="J602" s="267"/>
      <c r="K602" s="267"/>
      <c r="L602" s="248"/>
      <c r="M602" s="250"/>
      <c r="T602" s="251"/>
      <c r="AT602" s="249" t="s">
        <v>152</v>
      </c>
      <c r="AU602" s="249" t="s">
        <v>87</v>
      </c>
      <c r="AV602" s="9" t="s">
        <v>85</v>
      </c>
      <c r="AW602" s="9" t="s">
        <v>37</v>
      </c>
      <c r="AX602" s="9" t="s">
        <v>77</v>
      </c>
      <c r="AY602" s="249" t="s">
        <v>141</v>
      </c>
    </row>
    <row r="603" spans="2:65" s="10" customFormat="1" ht="11.25">
      <c r="B603" s="252"/>
      <c r="C603" s="271"/>
      <c r="D603" s="268" t="s">
        <v>152</v>
      </c>
      <c r="E603" s="272" t="s">
        <v>3</v>
      </c>
      <c r="F603" s="273" t="s">
        <v>738</v>
      </c>
      <c r="G603" s="271"/>
      <c r="H603" s="274">
        <v>27.3</v>
      </c>
      <c r="I603" s="271"/>
      <c r="J603" s="271"/>
      <c r="K603" s="271"/>
      <c r="L603" s="252"/>
      <c r="M603" s="254"/>
      <c r="T603" s="255"/>
      <c r="AT603" s="253" t="s">
        <v>152</v>
      </c>
      <c r="AU603" s="253" t="s">
        <v>87</v>
      </c>
      <c r="AV603" s="10" t="s">
        <v>87</v>
      </c>
      <c r="AW603" s="10" t="s">
        <v>37</v>
      </c>
      <c r="AX603" s="10" t="s">
        <v>77</v>
      </c>
      <c r="AY603" s="253" t="s">
        <v>141</v>
      </c>
    </row>
    <row r="604" spans="2:65" s="9" customFormat="1" ht="11.25">
      <c r="B604" s="248"/>
      <c r="C604" s="267"/>
      <c r="D604" s="268" t="s">
        <v>152</v>
      </c>
      <c r="E604" s="269" t="s">
        <v>3</v>
      </c>
      <c r="F604" s="270" t="s">
        <v>739</v>
      </c>
      <c r="G604" s="267"/>
      <c r="H604" s="269" t="s">
        <v>3</v>
      </c>
      <c r="I604" s="267"/>
      <c r="J604" s="267"/>
      <c r="K604" s="267"/>
      <c r="L604" s="248"/>
      <c r="M604" s="250"/>
      <c r="T604" s="251"/>
      <c r="AT604" s="249" t="s">
        <v>152</v>
      </c>
      <c r="AU604" s="249" t="s">
        <v>87</v>
      </c>
      <c r="AV604" s="9" t="s">
        <v>85</v>
      </c>
      <c r="AW604" s="9" t="s">
        <v>37</v>
      </c>
      <c r="AX604" s="9" t="s">
        <v>77</v>
      </c>
      <c r="AY604" s="249" t="s">
        <v>141</v>
      </c>
    </row>
    <row r="605" spans="2:65" s="10" customFormat="1" ht="11.25">
      <c r="B605" s="252"/>
      <c r="C605" s="271"/>
      <c r="D605" s="268" t="s">
        <v>152</v>
      </c>
      <c r="E605" s="272" t="s">
        <v>3</v>
      </c>
      <c r="F605" s="273" t="s">
        <v>740</v>
      </c>
      <c r="G605" s="271"/>
      <c r="H605" s="274">
        <v>265.35000000000002</v>
      </c>
      <c r="I605" s="271"/>
      <c r="J605" s="271"/>
      <c r="K605" s="271"/>
      <c r="L605" s="252"/>
      <c r="M605" s="254"/>
      <c r="T605" s="255"/>
      <c r="AT605" s="253" t="s">
        <v>152</v>
      </c>
      <c r="AU605" s="253" t="s">
        <v>87</v>
      </c>
      <c r="AV605" s="10" t="s">
        <v>87</v>
      </c>
      <c r="AW605" s="10" t="s">
        <v>37</v>
      </c>
      <c r="AX605" s="10" t="s">
        <v>77</v>
      </c>
      <c r="AY605" s="253" t="s">
        <v>141</v>
      </c>
    </row>
    <row r="606" spans="2:65" s="10" customFormat="1" ht="11.25">
      <c r="B606" s="252"/>
      <c r="C606" s="271"/>
      <c r="D606" s="268" t="s">
        <v>152</v>
      </c>
      <c r="E606" s="272" t="s">
        <v>3</v>
      </c>
      <c r="F606" s="273" t="s">
        <v>741</v>
      </c>
      <c r="G606" s="271"/>
      <c r="H606" s="274">
        <v>39.988</v>
      </c>
      <c r="I606" s="271"/>
      <c r="J606" s="271"/>
      <c r="K606" s="271"/>
      <c r="L606" s="252"/>
      <c r="M606" s="254"/>
      <c r="T606" s="255"/>
      <c r="AT606" s="253" t="s">
        <v>152</v>
      </c>
      <c r="AU606" s="253" t="s">
        <v>87</v>
      </c>
      <c r="AV606" s="10" t="s">
        <v>87</v>
      </c>
      <c r="AW606" s="10" t="s">
        <v>37</v>
      </c>
      <c r="AX606" s="10" t="s">
        <v>77</v>
      </c>
      <c r="AY606" s="253" t="s">
        <v>141</v>
      </c>
    </row>
    <row r="607" spans="2:65" s="10" customFormat="1" ht="11.25">
      <c r="B607" s="252"/>
      <c r="C607" s="271"/>
      <c r="D607" s="268" t="s">
        <v>152</v>
      </c>
      <c r="E607" s="272" t="s">
        <v>3</v>
      </c>
      <c r="F607" s="273" t="s">
        <v>742</v>
      </c>
      <c r="G607" s="271"/>
      <c r="H607" s="274">
        <v>12.207000000000001</v>
      </c>
      <c r="I607" s="271"/>
      <c r="J607" s="271"/>
      <c r="K607" s="271"/>
      <c r="L607" s="252"/>
      <c r="M607" s="254"/>
      <c r="T607" s="255"/>
      <c r="AT607" s="253" t="s">
        <v>152</v>
      </c>
      <c r="AU607" s="253" t="s">
        <v>87</v>
      </c>
      <c r="AV607" s="10" t="s">
        <v>87</v>
      </c>
      <c r="AW607" s="10" t="s">
        <v>37</v>
      </c>
      <c r="AX607" s="10" t="s">
        <v>77</v>
      </c>
      <c r="AY607" s="253" t="s">
        <v>141</v>
      </c>
    </row>
    <row r="608" spans="2:65" s="14" customFormat="1" ht="11.25">
      <c r="B608" s="324"/>
      <c r="C608" s="342"/>
      <c r="D608" s="268" t="s">
        <v>152</v>
      </c>
      <c r="E608" s="343" t="s">
        <v>3</v>
      </c>
      <c r="F608" s="344" t="s">
        <v>363</v>
      </c>
      <c r="G608" s="342"/>
      <c r="H608" s="345">
        <v>344.84500000000003</v>
      </c>
      <c r="I608" s="342"/>
      <c r="J608" s="342"/>
      <c r="K608" s="342"/>
      <c r="L608" s="324"/>
      <c r="M608" s="326"/>
      <c r="T608" s="327"/>
      <c r="AT608" s="325" t="s">
        <v>152</v>
      </c>
      <c r="AU608" s="325" t="s">
        <v>87</v>
      </c>
      <c r="AV608" s="14" t="s">
        <v>160</v>
      </c>
      <c r="AW608" s="14" t="s">
        <v>37</v>
      </c>
      <c r="AX608" s="14" t="s">
        <v>77</v>
      </c>
      <c r="AY608" s="325" t="s">
        <v>141</v>
      </c>
    </row>
    <row r="609" spans="2:65" s="9" customFormat="1" ht="11.25">
      <c r="B609" s="248"/>
      <c r="C609" s="267"/>
      <c r="D609" s="268" t="s">
        <v>152</v>
      </c>
      <c r="E609" s="269" t="s">
        <v>3</v>
      </c>
      <c r="F609" s="270" t="s">
        <v>567</v>
      </c>
      <c r="G609" s="267"/>
      <c r="H609" s="269" t="s">
        <v>3</v>
      </c>
      <c r="I609" s="267"/>
      <c r="J609" s="267"/>
      <c r="K609" s="267"/>
      <c r="L609" s="248"/>
      <c r="M609" s="250"/>
      <c r="T609" s="251"/>
      <c r="AT609" s="249" t="s">
        <v>152</v>
      </c>
      <c r="AU609" s="249" t="s">
        <v>87</v>
      </c>
      <c r="AV609" s="9" t="s">
        <v>85</v>
      </c>
      <c r="AW609" s="9" t="s">
        <v>37</v>
      </c>
      <c r="AX609" s="9" t="s">
        <v>77</v>
      </c>
      <c r="AY609" s="249" t="s">
        <v>141</v>
      </c>
    </row>
    <row r="610" spans="2:65" s="10" customFormat="1" ht="11.25">
      <c r="B610" s="252"/>
      <c r="C610" s="271"/>
      <c r="D610" s="268" t="s">
        <v>152</v>
      </c>
      <c r="E610" s="272" t="s">
        <v>3</v>
      </c>
      <c r="F610" s="273" t="s">
        <v>743</v>
      </c>
      <c r="G610" s="271"/>
      <c r="H610" s="274">
        <v>228.375</v>
      </c>
      <c r="I610" s="271"/>
      <c r="J610" s="271"/>
      <c r="K610" s="271"/>
      <c r="L610" s="252"/>
      <c r="M610" s="254"/>
      <c r="T610" s="255"/>
      <c r="AT610" s="253" t="s">
        <v>152</v>
      </c>
      <c r="AU610" s="253" t="s">
        <v>87</v>
      </c>
      <c r="AV610" s="10" t="s">
        <v>87</v>
      </c>
      <c r="AW610" s="10" t="s">
        <v>37</v>
      </c>
      <c r="AX610" s="10" t="s">
        <v>77</v>
      </c>
      <c r="AY610" s="253" t="s">
        <v>141</v>
      </c>
    </row>
    <row r="611" spans="2:65" s="10" customFormat="1" ht="11.25">
      <c r="B611" s="252"/>
      <c r="C611" s="271"/>
      <c r="D611" s="268" t="s">
        <v>152</v>
      </c>
      <c r="E611" s="272" t="s">
        <v>3</v>
      </c>
      <c r="F611" s="273" t="s">
        <v>744</v>
      </c>
      <c r="G611" s="271"/>
      <c r="H611" s="274">
        <v>21.812000000000001</v>
      </c>
      <c r="I611" s="271"/>
      <c r="J611" s="271"/>
      <c r="K611" s="271"/>
      <c r="L611" s="252"/>
      <c r="M611" s="254"/>
      <c r="T611" s="255"/>
      <c r="AT611" s="253" t="s">
        <v>152</v>
      </c>
      <c r="AU611" s="253" t="s">
        <v>87</v>
      </c>
      <c r="AV611" s="10" t="s">
        <v>87</v>
      </c>
      <c r="AW611" s="10" t="s">
        <v>37</v>
      </c>
      <c r="AX611" s="10" t="s">
        <v>77</v>
      </c>
      <c r="AY611" s="253" t="s">
        <v>141</v>
      </c>
    </row>
    <row r="612" spans="2:65" s="10" customFormat="1" ht="11.25">
      <c r="B612" s="252"/>
      <c r="C612" s="271"/>
      <c r="D612" s="268" t="s">
        <v>152</v>
      </c>
      <c r="E612" s="272" t="s">
        <v>3</v>
      </c>
      <c r="F612" s="273" t="s">
        <v>745</v>
      </c>
      <c r="G612" s="271"/>
      <c r="H612" s="274">
        <v>-12.08</v>
      </c>
      <c r="I612" s="271"/>
      <c r="J612" s="271"/>
      <c r="K612" s="271"/>
      <c r="L612" s="252"/>
      <c r="M612" s="254"/>
      <c r="T612" s="255"/>
      <c r="AT612" s="253" t="s">
        <v>152</v>
      </c>
      <c r="AU612" s="253" t="s">
        <v>87</v>
      </c>
      <c r="AV612" s="10" t="s">
        <v>87</v>
      </c>
      <c r="AW612" s="10" t="s">
        <v>37</v>
      </c>
      <c r="AX612" s="10" t="s">
        <v>77</v>
      </c>
      <c r="AY612" s="253" t="s">
        <v>141</v>
      </c>
    </row>
    <row r="613" spans="2:65" s="10" customFormat="1" ht="11.25">
      <c r="B613" s="252"/>
      <c r="C613" s="271"/>
      <c r="D613" s="268" t="s">
        <v>152</v>
      </c>
      <c r="E613" s="272" t="s">
        <v>3</v>
      </c>
      <c r="F613" s="273" t="s">
        <v>746</v>
      </c>
      <c r="G613" s="271"/>
      <c r="H613" s="274">
        <v>12.608000000000001</v>
      </c>
      <c r="I613" s="271"/>
      <c r="J613" s="271"/>
      <c r="K613" s="271"/>
      <c r="L613" s="252"/>
      <c r="M613" s="254"/>
      <c r="T613" s="255"/>
      <c r="AT613" s="253" t="s">
        <v>152</v>
      </c>
      <c r="AU613" s="253" t="s">
        <v>87</v>
      </c>
      <c r="AV613" s="10" t="s">
        <v>87</v>
      </c>
      <c r="AW613" s="10" t="s">
        <v>37</v>
      </c>
      <c r="AX613" s="10" t="s">
        <v>77</v>
      </c>
      <c r="AY613" s="253" t="s">
        <v>141</v>
      </c>
    </row>
    <row r="614" spans="2:65" s="10" customFormat="1" ht="11.25">
      <c r="B614" s="252"/>
      <c r="C614" s="271"/>
      <c r="D614" s="268" t="s">
        <v>152</v>
      </c>
      <c r="E614" s="272" t="s">
        <v>3</v>
      </c>
      <c r="F614" s="273" t="s">
        <v>747</v>
      </c>
      <c r="G614" s="271"/>
      <c r="H614" s="274">
        <v>4.2229999999999999</v>
      </c>
      <c r="I614" s="271"/>
      <c r="J614" s="271"/>
      <c r="K614" s="271"/>
      <c r="L614" s="252"/>
      <c r="M614" s="254"/>
      <c r="T614" s="255"/>
      <c r="AT614" s="253" t="s">
        <v>152</v>
      </c>
      <c r="AU614" s="253" t="s">
        <v>87</v>
      </c>
      <c r="AV614" s="10" t="s">
        <v>87</v>
      </c>
      <c r="AW614" s="10" t="s">
        <v>37</v>
      </c>
      <c r="AX614" s="10" t="s">
        <v>77</v>
      </c>
      <c r="AY614" s="253" t="s">
        <v>141</v>
      </c>
    </row>
    <row r="615" spans="2:65" s="14" customFormat="1" ht="11.25">
      <c r="B615" s="324"/>
      <c r="C615" s="342"/>
      <c r="D615" s="268" t="s">
        <v>152</v>
      </c>
      <c r="E615" s="343" t="s">
        <v>3</v>
      </c>
      <c r="F615" s="344" t="s">
        <v>363</v>
      </c>
      <c r="G615" s="342"/>
      <c r="H615" s="345">
        <v>254.93799999999999</v>
      </c>
      <c r="I615" s="342"/>
      <c r="J615" s="342"/>
      <c r="K615" s="342"/>
      <c r="L615" s="324"/>
      <c r="M615" s="326"/>
      <c r="T615" s="327"/>
      <c r="AT615" s="325" t="s">
        <v>152</v>
      </c>
      <c r="AU615" s="325" t="s">
        <v>87</v>
      </c>
      <c r="AV615" s="14" t="s">
        <v>160</v>
      </c>
      <c r="AW615" s="14" t="s">
        <v>37</v>
      </c>
      <c r="AX615" s="14" t="s">
        <v>77</v>
      </c>
      <c r="AY615" s="325" t="s">
        <v>141</v>
      </c>
    </row>
    <row r="616" spans="2:65" s="11" customFormat="1" ht="11.25">
      <c r="B616" s="318"/>
      <c r="C616" s="332"/>
      <c r="D616" s="268" t="s">
        <v>152</v>
      </c>
      <c r="E616" s="333" t="s">
        <v>3</v>
      </c>
      <c r="F616" s="334" t="s">
        <v>173</v>
      </c>
      <c r="G616" s="332"/>
      <c r="H616" s="335">
        <v>599.78300000000002</v>
      </c>
      <c r="I616" s="332"/>
      <c r="J616" s="332"/>
      <c r="K616" s="332"/>
      <c r="L616" s="318"/>
      <c r="M616" s="320"/>
      <c r="T616" s="321"/>
      <c r="AT616" s="319" t="s">
        <v>152</v>
      </c>
      <c r="AU616" s="319" t="s">
        <v>87</v>
      </c>
      <c r="AV616" s="11" t="s">
        <v>148</v>
      </c>
      <c r="AW616" s="11" t="s">
        <v>37</v>
      </c>
      <c r="AX616" s="11" t="s">
        <v>85</v>
      </c>
      <c r="AY616" s="319" t="s">
        <v>141</v>
      </c>
    </row>
    <row r="617" spans="2:65" s="8" customFormat="1" ht="16.5" customHeight="1">
      <c r="B617" s="5"/>
      <c r="C617" s="260" t="s">
        <v>748</v>
      </c>
      <c r="D617" s="260" t="s">
        <v>143</v>
      </c>
      <c r="E617" s="261" t="s">
        <v>749</v>
      </c>
      <c r="F617" s="262" t="s">
        <v>750</v>
      </c>
      <c r="G617" s="263" t="s">
        <v>146</v>
      </c>
      <c r="H617" s="264">
        <v>3</v>
      </c>
      <c r="I617" s="6"/>
      <c r="J617" s="266">
        <f>ROUND(I617*H617,2)</f>
        <v>0</v>
      </c>
      <c r="K617" s="262" t="s">
        <v>147</v>
      </c>
      <c r="L617" s="5"/>
      <c r="M617" s="7" t="s">
        <v>3</v>
      </c>
      <c r="N617" s="243" t="s">
        <v>48</v>
      </c>
      <c r="P617" s="244">
        <f>O617*H617</f>
        <v>0</v>
      </c>
      <c r="Q617" s="244">
        <v>2.0140000000000002E-2</v>
      </c>
      <c r="R617" s="244">
        <f>Q617*H617</f>
        <v>6.0420000000000001E-2</v>
      </c>
      <c r="S617" s="244">
        <v>0</v>
      </c>
      <c r="T617" s="245">
        <f>S617*H617</f>
        <v>0</v>
      </c>
      <c r="AR617" s="246" t="s">
        <v>148</v>
      </c>
      <c r="AT617" s="246" t="s">
        <v>143</v>
      </c>
      <c r="AU617" s="246" t="s">
        <v>87</v>
      </c>
      <c r="AY617" s="116" t="s">
        <v>141</v>
      </c>
      <c r="BE617" s="247">
        <f>IF(N617="základní",J617,0)</f>
        <v>0</v>
      </c>
      <c r="BF617" s="247">
        <f>IF(N617="snížená",J617,0)</f>
        <v>0</v>
      </c>
      <c r="BG617" s="247">
        <f>IF(N617="zákl. přenesená",J617,0)</f>
        <v>0</v>
      </c>
      <c r="BH617" s="247">
        <f>IF(N617="sníž. přenesená",J617,0)</f>
        <v>0</v>
      </c>
      <c r="BI617" s="247">
        <f>IF(N617="nulová",J617,0)</f>
        <v>0</v>
      </c>
      <c r="BJ617" s="116" t="s">
        <v>85</v>
      </c>
      <c r="BK617" s="247">
        <f>ROUND(I617*H617,2)</f>
        <v>0</v>
      </c>
      <c r="BL617" s="116" t="s">
        <v>148</v>
      </c>
      <c r="BM617" s="246" t="s">
        <v>751</v>
      </c>
    </row>
    <row r="618" spans="2:65" s="8" customFormat="1" ht="11.25">
      <c r="B618" s="5"/>
      <c r="C618" s="172"/>
      <c r="D618" s="275" t="s">
        <v>150</v>
      </c>
      <c r="E618" s="172"/>
      <c r="F618" s="276" t="s">
        <v>752</v>
      </c>
      <c r="G618" s="172"/>
      <c r="H618" s="172"/>
      <c r="I618" s="172"/>
      <c r="J618" s="172"/>
      <c r="K618" s="172"/>
      <c r="L618" s="5"/>
      <c r="M618" s="256"/>
      <c r="T618" s="142"/>
      <c r="AT618" s="116" t="s">
        <v>150</v>
      </c>
      <c r="AU618" s="116" t="s">
        <v>87</v>
      </c>
    </row>
    <row r="619" spans="2:65" s="9" customFormat="1" ht="11.25">
      <c r="B619" s="248"/>
      <c r="C619" s="267"/>
      <c r="D619" s="268" t="s">
        <v>152</v>
      </c>
      <c r="E619" s="269" t="s">
        <v>3</v>
      </c>
      <c r="F619" s="270" t="s">
        <v>153</v>
      </c>
      <c r="G619" s="267"/>
      <c r="H619" s="269" t="s">
        <v>3</v>
      </c>
      <c r="I619" s="267"/>
      <c r="J619" s="267"/>
      <c r="K619" s="267"/>
      <c r="L619" s="248"/>
      <c r="M619" s="250"/>
      <c r="T619" s="251"/>
      <c r="AT619" s="249" t="s">
        <v>152</v>
      </c>
      <c r="AU619" s="249" t="s">
        <v>87</v>
      </c>
      <c r="AV619" s="9" t="s">
        <v>85</v>
      </c>
      <c r="AW619" s="9" t="s">
        <v>37</v>
      </c>
      <c r="AX619" s="9" t="s">
        <v>77</v>
      </c>
      <c r="AY619" s="249" t="s">
        <v>141</v>
      </c>
    </row>
    <row r="620" spans="2:65" s="10" customFormat="1" ht="11.25">
      <c r="B620" s="252"/>
      <c r="C620" s="271"/>
      <c r="D620" s="268" t="s">
        <v>152</v>
      </c>
      <c r="E620" s="272" t="s">
        <v>3</v>
      </c>
      <c r="F620" s="273" t="s">
        <v>753</v>
      </c>
      <c r="G620" s="271"/>
      <c r="H620" s="274">
        <v>3</v>
      </c>
      <c r="I620" s="271"/>
      <c r="J620" s="271"/>
      <c r="K620" s="271"/>
      <c r="L620" s="252"/>
      <c r="M620" s="254"/>
      <c r="T620" s="255"/>
      <c r="AT620" s="253" t="s">
        <v>152</v>
      </c>
      <c r="AU620" s="253" t="s">
        <v>87</v>
      </c>
      <c r="AV620" s="10" t="s">
        <v>87</v>
      </c>
      <c r="AW620" s="10" t="s">
        <v>37</v>
      </c>
      <c r="AX620" s="10" t="s">
        <v>85</v>
      </c>
      <c r="AY620" s="253" t="s">
        <v>141</v>
      </c>
    </row>
    <row r="621" spans="2:65" s="8" customFormat="1" ht="21.75" customHeight="1">
      <c r="B621" s="5"/>
      <c r="C621" s="260" t="s">
        <v>754</v>
      </c>
      <c r="D621" s="260" t="s">
        <v>143</v>
      </c>
      <c r="E621" s="261" t="s">
        <v>755</v>
      </c>
      <c r="F621" s="262" t="s">
        <v>756</v>
      </c>
      <c r="G621" s="263" t="s">
        <v>146</v>
      </c>
      <c r="H621" s="264">
        <v>5</v>
      </c>
      <c r="I621" s="6"/>
      <c r="J621" s="266">
        <f>ROUND(I621*H621,2)</f>
        <v>0</v>
      </c>
      <c r="K621" s="262" t="s">
        <v>147</v>
      </c>
      <c r="L621" s="5"/>
      <c r="M621" s="7" t="s">
        <v>3</v>
      </c>
      <c r="N621" s="243" t="s">
        <v>48</v>
      </c>
      <c r="P621" s="244">
        <f>O621*H621</f>
        <v>0</v>
      </c>
      <c r="Q621" s="244">
        <v>2.0140000000000002E-2</v>
      </c>
      <c r="R621" s="244">
        <f>Q621*H621</f>
        <v>0.10070000000000001</v>
      </c>
      <c r="S621" s="244">
        <v>0</v>
      </c>
      <c r="T621" s="245">
        <f>S621*H621</f>
        <v>0</v>
      </c>
      <c r="AR621" s="246" t="s">
        <v>148</v>
      </c>
      <c r="AT621" s="246" t="s">
        <v>143</v>
      </c>
      <c r="AU621" s="246" t="s">
        <v>87</v>
      </c>
      <c r="AY621" s="116" t="s">
        <v>141</v>
      </c>
      <c r="BE621" s="247">
        <f>IF(N621="základní",J621,0)</f>
        <v>0</v>
      </c>
      <c r="BF621" s="247">
        <f>IF(N621="snížená",J621,0)</f>
        <v>0</v>
      </c>
      <c r="BG621" s="247">
        <f>IF(N621="zákl. přenesená",J621,0)</f>
        <v>0</v>
      </c>
      <c r="BH621" s="247">
        <f>IF(N621="sníž. přenesená",J621,0)</f>
        <v>0</v>
      </c>
      <c r="BI621" s="247">
        <f>IF(N621="nulová",J621,0)</f>
        <v>0</v>
      </c>
      <c r="BJ621" s="116" t="s">
        <v>85</v>
      </c>
      <c r="BK621" s="247">
        <f>ROUND(I621*H621,2)</f>
        <v>0</v>
      </c>
      <c r="BL621" s="116" t="s">
        <v>148</v>
      </c>
      <c r="BM621" s="246" t="s">
        <v>757</v>
      </c>
    </row>
    <row r="622" spans="2:65" s="8" customFormat="1" ht="11.25">
      <c r="B622" s="5"/>
      <c r="C622" s="172"/>
      <c r="D622" s="275" t="s">
        <v>150</v>
      </c>
      <c r="E622" s="172"/>
      <c r="F622" s="276" t="s">
        <v>758</v>
      </c>
      <c r="G622" s="172"/>
      <c r="H622" s="172"/>
      <c r="I622" s="172"/>
      <c r="J622" s="172"/>
      <c r="K622" s="172"/>
      <c r="L622" s="5"/>
      <c r="M622" s="256"/>
      <c r="T622" s="142"/>
      <c r="AT622" s="116" t="s">
        <v>150</v>
      </c>
      <c r="AU622" s="116" t="s">
        <v>87</v>
      </c>
    </row>
    <row r="623" spans="2:65" s="9" customFormat="1" ht="11.25">
      <c r="B623" s="248"/>
      <c r="C623" s="267"/>
      <c r="D623" s="268" t="s">
        <v>152</v>
      </c>
      <c r="E623" s="269" t="s">
        <v>3</v>
      </c>
      <c r="F623" s="270" t="s">
        <v>153</v>
      </c>
      <c r="G623" s="267"/>
      <c r="H623" s="269" t="s">
        <v>3</v>
      </c>
      <c r="I623" s="267"/>
      <c r="J623" s="267"/>
      <c r="K623" s="267"/>
      <c r="L623" s="248"/>
      <c r="M623" s="250"/>
      <c r="T623" s="251"/>
      <c r="AT623" s="249" t="s">
        <v>152</v>
      </c>
      <c r="AU623" s="249" t="s">
        <v>87</v>
      </c>
      <c r="AV623" s="9" t="s">
        <v>85</v>
      </c>
      <c r="AW623" s="9" t="s">
        <v>37</v>
      </c>
      <c r="AX623" s="9" t="s">
        <v>77</v>
      </c>
      <c r="AY623" s="249" t="s">
        <v>141</v>
      </c>
    </row>
    <row r="624" spans="2:65" s="10" customFormat="1" ht="11.25">
      <c r="B624" s="252"/>
      <c r="C624" s="271"/>
      <c r="D624" s="268" t="s">
        <v>152</v>
      </c>
      <c r="E624" s="272" t="s">
        <v>3</v>
      </c>
      <c r="F624" s="273" t="s">
        <v>759</v>
      </c>
      <c r="G624" s="271"/>
      <c r="H624" s="274">
        <v>5</v>
      </c>
      <c r="I624" s="271"/>
      <c r="J624" s="271"/>
      <c r="K624" s="271"/>
      <c r="L624" s="252"/>
      <c r="M624" s="254"/>
      <c r="T624" s="255"/>
      <c r="AT624" s="253" t="s">
        <v>152</v>
      </c>
      <c r="AU624" s="253" t="s">
        <v>87</v>
      </c>
      <c r="AV624" s="10" t="s">
        <v>87</v>
      </c>
      <c r="AW624" s="10" t="s">
        <v>37</v>
      </c>
      <c r="AX624" s="10" t="s">
        <v>85</v>
      </c>
      <c r="AY624" s="253" t="s">
        <v>141</v>
      </c>
    </row>
    <row r="625" spans="2:65" s="8" customFormat="1" ht="21.75" customHeight="1">
      <c r="B625" s="5"/>
      <c r="C625" s="260" t="s">
        <v>760</v>
      </c>
      <c r="D625" s="260" t="s">
        <v>143</v>
      </c>
      <c r="E625" s="261" t="s">
        <v>761</v>
      </c>
      <c r="F625" s="262" t="s">
        <v>762</v>
      </c>
      <c r="G625" s="263" t="s">
        <v>146</v>
      </c>
      <c r="H625" s="264">
        <v>3</v>
      </c>
      <c r="I625" s="6"/>
      <c r="J625" s="266">
        <f>ROUND(I625*H625,2)</f>
        <v>0</v>
      </c>
      <c r="K625" s="262" t="s">
        <v>147</v>
      </c>
      <c r="L625" s="5"/>
      <c r="M625" s="7" t="s">
        <v>3</v>
      </c>
      <c r="N625" s="243" t="s">
        <v>48</v>
      </c>
      <c r="P625" s="244">
        <f>O625*H625</f>
        <v>0</v>
      </c>
      <c r="Q625" s="244">
        <v>1.5299999999999999E-3</v>
      </c>
      <c r="R625" s="244">
        <f>Q625*H625</f>
        <v>4.5899999999999995E-3</v>
      </c>
      <c r="S625" s="244">
        <v>0</v>
      </c>
      <c r="T625" s="245">
        <f>S625*H625</f>
        <v>0</v>
      </c>
      <c r="AR625" s="246" t="s">
        <v>148</v>
      </c>
      <c r="AT625" s="246" t="s">
        <v>143</v>
      </c>
      <c r="AU625" s="246" t="s">
        <v>87</v>
      </c>
      <c r="AY625" s="116" t="s">
        <v>141</v>
      </c>
      <c r="BE625" s="247">
        <f>IF(N625="základní",J625,0)</f>
        <v>0</v>
      </c>
      <c r="BF625" s="247">
        <f>IF(N625="snížená",J625,0)</f>
        <v>0</v>
      </c>
      <c r="BG625" s="247">
        <f>IF(N625="zákl. přenesená",J625,0)</f>
        <v>0</v>
      </c>
      <c r="BH625" s="247">
        <f>IF(N625="sníž. přenesená",J625,0)</f>
        <v>0</v>
      </c>
      <c r="BI625" s="247">
        <f>IF(N625="nulová",J625,0)</f>
        <v>0</v>
      </c>
      <c r="BJ625" s="116" t="s">
        <v>85</v>
      </c>
      <c r="BK625" s="247">
        <f>ROUND(I625*H625,2)</f>
        <v>0</v>
      </c>
      <c r="BL625" s="116" t="s">
        <v>148</v>
      </c>
      <c r="BM625" s="246" t="s">
        <v>763</v>
      </c>
    </row>
    <row r="626" spans="2:65" s="8" customFormat="1" ht="11.25">
      <c r="B626" s="5"/>
      <c r="C626" s="172"/>
      <c r="D626" s="275" t="s">
        <v>150</v>
      </c>
      <c r="E626" s="172"/>
      <c r="F626" s="276" t="s">
        <v>764</v>
      </c>
      <c r="G626" s="172"/>
      <c r="H626" s="172"/>
      <c r="I626" s="172"/>
      <c r="J626" s="172"/>
      <c r="K626" s="172"/>
      <c r="L626" s="5"/>
      <c r="M626" s="256"/>
      <c r="T626" s="142"/>
      <c r="AT626" s="116" t="s">
        <v>150</v>
      </c>
      <c r="AU626" s="116" t="s">
        <v>87</v>
      </c>
    </row>
    <row r="627" spans="2:65" s="9" customFormat="1" ht="11.25">
      <c r="B627" s="248"/>
      <c r="C627" s="267"/>
      <c r="D627" s="268" t="s">
        <v>152</v>
      </c>
      <c r="E627" s="269" t="s">
        <v>3</v>
      </c>
      <c r="F627" s="270" t="s">
        <v>153</v>
      </c>
      <c r="G627" s="267"/>
      <c r="H627" s="269" t="s">
        <v>3</v>
      </c>
      <c r="I627" s="267"/>
      <c r="J627" s="267"/>
      <c r="K627" s="267"/>
      <c r="L627" s="248"/>
      <c r="M627" s="250"/>
      <c r="T627" s="251"/>
      <c r="AT627" s="249" t="s">
        <v>152</v>
      </c>
      <c r="AU627" s="249" t="s">
        <v>87</v>
      </c>
      <c r="AV627" s="9" t="s">
        <v>85</v>
      </c>
      <c r="AW627" s="9" t="s">
        <v>37</v>
      </c>
      <c r="AX627" s="9" t="s">
        <v>77</v>
      </c>
      <c r="AY627" s="249" t="s">
        <v>141</v>
      </c>
    </row>
    <row r="628" spans="2:65" s="10" customFormat="1" ht="11.25">
      <c r="B628" s="252"/>
      <c r="C628" s="271"/>
      <c r="D628" s="268" t="s">
        <v>152</v>
      </c>
      <c r="E628" s="272" t="s">
        <v>3</v>
      </c>
      <c r="F628" s="273" t="s">
        <v>753</v>
      </c>
      <c r="G628" s="271"/>
      <c r="H628" s="274">
        <v>3</v>
      </c>
      <c r="I628" s="271"/>
      <c r="J628" s="271"/>
      <c r="K628" s="271"/>
      <c r="L628" s="252"/>
      <c r="M628" s="254"/>
      <c r="T628" s="255"/>
      <c r="AT628" s="253" t="s">
        <v>152</v>
      </c>
      <c r="AU628" s="253" t="s">
        <v>87</v>
      </c>
      <c r="AV628" s="10" t="s">
        <v>87</v>
      </c>
      <c r="AW628" s="10" t="s">
        <v>37</v>
      </c>
      <c r="AX628" s="10" t="s">
        <v>85</v>
      </c>
      <c r="AY628" s="253" t="s">
        <v>141</v>
      </c>
    </row>
    <row r="629" spans="2:65" s="8" customFormat="1" ht="21.75" customHeight="1">
      <c r="B629" s="5"/>
      <c r="C629" s="260" t="s">
        <v>765</v>
      </c>
      <c r="D629" s="260" t="s">
        <v>143</v>
      </c>
      <c r="E629" s="261" t="s">
        <v>766</v>
      </c>
      <c r="F629" s="262" t="s">
        <v>767</v>
      </c>
      <c r="G629" s="263" t="s">
        <v>146</v>
      </c>
      <c r="H629" s="264">
        <v>5</v>
      </c>
      <c r="I629" s="6"/>
      <c r="J629" s="266">
        <f>ROUND(I629*H629,2)</f>
        <v>0</v>
      </c>
      <c r="K629" s="262" t="s">
        <v>147</v>
      </c>
      <c r="L629" s="5"/>
      <c r="M629" s="7" t="s">
        <v>3</v>
      </c>
      <c r="N629" s="243" t="s">
        <v>48</v>
      </c>
      <c r="P629" s="244">
        <f>O629*H629</f>
        <v>0</v>
      </c>
      <c r="Q629" s="244">
        <v>1.34E-3</v>
      </c>
      <c r="R629" s="244">
        <f>Q629*H629</f>
        <v>6.7000000000000002E-3</v>
      </c>
      <c r="S629" s="244">
        <v>0</v>
      </c>
      <c r="T629" s="245">
        <f>S629*H629</f>
        <v>0</v>
      </c>
      <c r="AR629" s="246" t="s">
        <v>148</v>
      </c>
      <c r="AT629" s="246" t="s">
        <v>143</v>
      </c>
      <c r="AU629" s="246" t="s">
        <v>87</v>
      </c>
      <c r="AY629" s="116" t="s">
        <v>141</v>
      </c>
      <c r="BE629" s="247">
        <f>IF(N629="základní",J629,0)</f>
        <v>0</v>
      </c>
      <c r="BF629" s="247">
        <f>IF(N629="snížená",J629,0)</f>
        <v>0</v>
      </c>
      <c r="BG629" s="247">
        <f>IF(N629="zákl. přenesená",J629,0)</f>
        <v>0</v>
      </c>
      <c r="BH629" s="247">
        <f>IF(N629="sníž. přenesená",J629,0)</f>
        <v>0</v>
      </c>
      <c r="BI629" s="247">
        <f>IF(N629="nulová",J629,0)</f>
        <v>0</v>
      </c>
      <c r="BJ629" s="116" t="s">
        <v>85</v>
      </c>
      <c r="BK629" s="247">
        <f>ROUND(I629*H629,2)</f>
        <v>0</v>
      </c>
      <c r="BL629" s="116" t="s">
        <v>148</v>
      </c>
      <c r="BM629" s="246" t="s">
        <v>768</v>
      </c>
    </row>
    <row r="630" spans="2:65" s="8" customFormat="1" ht="11.25">
      <c r="B630" s="5"/>
      <c r="C630" s="172"/>
      <c r="D630" s="275" t="s">
        <v>150</v>
      </c>
      <c r="E630" s="172"/>
      <c r="F630" s="276" t="s">
        <v>769</v>
      </c>
      <c r="G630" s="172"/>
      <c r="H630" s="172"/>
      <c r="I630" s="172"/>
      <c r="J630" s="172"/>
      <c r="K630" s="172"/>
      <c r="L630" s="5"/>
      <c r="M630" s="256"/>
      <c r="T630" s="142"/>
      <c r="AT630" s="116" t="s">
        <v>150</v>
      </c>
      <c r="AU630" s="116" t="s">
        <v>87</v>
      </c>
    </row>
    <row r="631" spans="2:65" s="9" customFormat="1" ht="11.25">
      <c r="B631" s="248"/>
      <c r="C631" s="267"/>
      <c r="D631" s="268" t="s">
        <v>152</v>
      </c>
      <c r="E631" s="269" t="s">
        <v>3</v>
      </c>
      <c r="F631" s="270" t="s">
        <v>153</v>
      </c>
      <c r="G631" s="267"/>
      <c r="H631" s="269" t="s">
        <v>3</v>
      </c>
      <c r="I631" s="267"/>
      <c r="J631" s="267"/>
      <c r="K631" s="267"/>
      <c r="L631" s="248"/>
      <c r="M631" s="250"/>
      <c r="T631" s="251"/>
      <c r="AT631" s="249" t="s">
        <v>152</v>
      </c>
      <c r="AU631" s="249" t="s">
        <v>87</v>
      </c>
      <c r="AV631" s="9" t="s">
        <v>85</v>
      </c>
      <c r="AW631" s="9" t="s">
        <v>37</v>
      </c>
      <c r="AX631" s="9" t="s">
        <v>77</v>
      </c>
      <c r="AY631" s="249" t="s">
        <v>141</v>
      </c>
    </row>
    <row r="632" spans="2:65" s="10" customFormat="1" ht="11.25">
      <c r="B632" s="252"/>
      <c r="C632" s="271"/>
      <c r="D632" s="268" t="s">
        <v>152</v>
      </c>
      <c r="E632" s="272" t="s">
        <v>3</v>
      </c>
      <c r="F632" s="273" t="s">
        <v>759</v>
      </c>
      <c r="G632" s="271"/>
      <c r="H632" s="274">
        <v>5</v>
      </c>
      <c r="I632" s="271"/>
      <c r="J632" s="271"/>
      <c r="K632" s="271"/>
      <c r="L632" s="252"/>
      <c r="M632" s="254"/>
      <c r="T632" s="255"/>
      <c r="AT632" s="253" t="s">
        <v>152</v>
      </c>
      <c r="AU632" s="253" t="s">
        <v>87</v>
      </c>
      <c r="AV632" s="10" t="s">
        <v>87</v>
      </c>
      <c r="AW632" s="10" t="s">
        <v>37</v>
      </c>
      <c r="AX632" s="10" t="s">
        <v>85</v>
      </c>
      <c r="AY632" s="253" t="s">
        <v>141</v>
      </c>
    </row>
    <row r="633" spans="2:65" s="8" customFormat="1" ht="16.5" customHeight="1">
      <c r="B633" s="5"/>
      <c r="C633" s="260" t="s">
        <v>770</v>
      </c>
      <c r="D633" s="260" t="s">
        <v>143</v>
      </c>
      <c r="E633" s="261" t="s">
        <v>771</v>
      </c>
      <c r="F633" s="262" t="s">
        <v>772</v>
      </c>
      <c r="G633" s="263" t="s">
        <v>146</v>
      </c>
      <c r="H633" s="264">
        <v>8</v>
      </c>
      <c r="I633" s="6"/>
      <c r="J633" s="266">
        <f>ROUND(I633*H633,2)</f>
        <v>0</v>
      </c>
      <c r="K633" s="262" t="s">
        <v>147</v>
      </c>
      <c r="L633" s="5"/>
      <c r="M633" s="7" t="s">
        <v>3</v>
      </c>
      <c r="N633" s="243" t="s">
        <v>48</v>
      </c>
      <c r="P633" s="244">
        <f>O633*H633</f>
        <v>0</v>
      </c>
      <c r="Q633" s="244">
        <v>2.0999999999999999E-3</v>
      </c>
      <c r="R633" s="244">
        <f>Q633*H633</f>
        <v>1.6799999999999999E-2</v>
      </c>
      <c r="S633" s="244">
        <v>0</v>
      </c>
      <c r="T633" s="245">
        <f>S633*H633</f>
        <v>0</v>
      </c>
      <c r="AR633" s="246" t="s">
        <v>148</v>
      </c>
      <c r="AT633" s="246" t="s">
        <v>143</v>
      </c>
      <c r="AU633" s="246" t="s">
        <v>87</v>
      </c>
      <c r="AY633" s="116" t="s">
        <v>141</v>
      </c>
      <c r="BE633" s="247">
        <f>IF(N633="základní",J633,0)</f>
        <v>0</v>
      </c>
      <c r="BF633" s="247">
        <f>IF(N633="snížená",J633,0)</f>
        <v>0</v>
      </c>
      <c r="BG633" s="247">
        <f>IF(N633="zákl. přenesená",J633,0)</f>
        <v>0</v>
      </c>
      <c r="BH633" s="247">
        <f>IF(N633="sníž. přenesená",J633,0)</f>
        <v>0</v>
      </c>
      <c r="BI633" s="247">
        <f>IF(N633="nulová",J633,0)</f>
        <v>0</v>
      </c>
      <c r="BJ633" s="116" t="s">
        <v>85</v>
      </c>
      <c r="BK633" s="247">
        <f>ROUND(I633*H633,2)</f>
        <v>0</v>
      </c>
      <c r="BL633" s="116" t="s">
        <v>148</v>
      </c>
      <c r="BM633" s="246" t="s">
        <v>773</v>
      </c>
    </row>
    <row r="634" spans="2:65" s="8" customFormat="1" ht="11.25">
      <c r="B634" s="5"/>
      <c r="C634" s="172"/>
      <c r="D634" s="275" t="s">
        <v>150</v>
      </c>
      <c r="E634" s="172"/>
      <c r="F634" s="276" t="s">
        <v>774</v>
      </c>
      <c r="G634" s="172"/>
      <c r="H634" s="172"/>
      <c r="I634" s="172"/>
      <c r="J634" s="172"/>
      <c r="K634" s="172"/>
      <c r="L634" s="5"/>
      <c r="M634" s="256"/>
      <c r="T634" s="142"/>
      <c r="AT634" s="116" t="s">
        <v>150</v>
      </c>
      <c r="AU634" s="116" t="s">
        <v>87</v>
      </c>
    </row>
    <row r="635" spans="2:65" s="10" customFormat="1" ht="11.25">
      <c r="B635" s="252"/>
      <c r="C635" s="271"/>
      <c r="D635" s="268" t="s">
        <v>152</v>
      </c>
      <c r="E635" s="272" t="s">
        <v>3</v>
      </c>
      <c r="F635" s="273" t="s">
        <v>775</v>
      </c>
      <c r="G635" s="271"/>
      <c r="H635" s="274">
        <v>8</v>
      </c>
      <c r="I635" s="271"/>
      <c r="J635" s="271"/>
      <c r="K635" s="271"/>
      <c r="L635" s="252"/>
      <c r="M635" s="254"/>
      <c r="T635" s="255"/>
      <c r="AT635" s="253" t="s">
        <v>152</v>
      </c>
      <c r="AU635" s="253" t="s">
        <v>87</v>
      </c>
      <c r="AV635" s="10" t="s">
        <v>87</v>
      </c>
      <c r="AW635" s="10" t="s">
        <v>37</v>
      </c>
      <c r="AX635" s="10" t="s">
        <v>85</v>
      </c>
      <c r="AY635" s="253" t="s">
        <v>141</v>
      </c>
    </row>
    <row r="636" spans="2:65" s="8" customFormat="1" ht="16.5" customHeight="1">
      <c r="B636" s="5"/>
      <c r="C636" s="260" t="s">
        <v>776</v>
      </c>
      <c r="D636" s="260" t="s">
        <v>143</v>
      </c>
      <c r="E636" s="261" t="s">
        <v>777</v>
      </c>
      <c r="F636" s="262" t="s">
        <v>778</v>
      </c>
      <c r="G636" s="263" t="s">
        <v>146</v>
      </c>
      <c r="H636" s="264">
        <v>320</v>
      </c>
      <c r="I636" s="6"/>
      <c r="J636" s="266">
        <f>ROUND(I636*H636,2)</f>
        <v>0</v>
      </c>
      <c r="K636" s="262" t="s">
        <v>147</v>
      </c>
      <c r="L636" s="5"/>
      <c r="M636" s="7" t="s">
        <v>3</v>
      </c>
      <c r="N636" s="243" t="s">
        <v>48</v>
      </c>
      <c r="P636" s="244">
        <f>O636*H636</f>
        <v>0</v>
      </c>
      <c r="Q636" s="244">
        <v>0</v>
      </c>
      <c r="R636" s="244">
        <f>Q636*H636</f>
        <v>0</v>
      </c>
      <c r="S636" s="244">
        <v>0</v>
      </c>
      <c r="T636" s="245">
        <f>S636*H636</f>
        <v>0</v>
      </c>
      <c r="AR636" s="246" t="s">
        <v>148</v>
      </c>
      <c r="AT636" s="246" t="s">
        <v>143</v>
      </c>
      <c r="AU636" s="246" t="s">
        <v>87</v>
      </c>
      <c r="AY636" s="116" t="s">
        <v>141</v>
      </c>
      <c r="BE636" s="247">
        <f>IF(N636="základní",J636,0)</f>
        <v>0</v>
      </c>
      <c r="BF636" s="247">
        <f>IF(N636="snížená",J636,0)</f>
        <v>0</v>
      </c>
      <c r="BG636" s="247">
        <f>IF(N636="zákl. přenesená",J636,0)</f>
        <v>0</v>
      </c>
      <c r="BH636" s="247">
        <f>IF(N636="sníž. přenesená",J636,0)</f>
        <v>0</v>
      </c>
      <c r="BI636" s="247">
        <f>IF(N636="nulová",J636,0)</f>
        <v>0</v>
      </c>
      <c r="BJ636" s="116" t="s">
        <v>85</v>
      </c>
      <c r="BK636" s="247">
        <f>ROUND(I636*H636,2)</f>
        <v>0</v>
      </c>
      <c r="BL636" s="116" t="s">
        <v>148</v>
      </c>
      <c r="BM636" s="246" t="s">
        <v>779</v>
      </c>
    </row>
    <row r="637" spans="2:65" s="8" customFormat="1" ht="11.25">
      <c r="B637" s="5"/>
      <c r="C637" s="172"/>
      <c r="D637" s="275" t="s">
        <v>150</v>
      </c>
      <c r="E637" s="172"/>
      <c r="F637" s="276" t="s">
        <v>780</v>
      </c>
      <c r="G637" s="172"/>
      <c r="H637" s="172"/>
      <c r="I637" s="172"/>
      <c r="J637" s="172"/>
      <c r="K637" s="172"/>
      <c r="L637" s="5"/>
      <c r="M637" s="256"/>
      <c r="T637" s="142"/>
      <c r="AT637" s="116" t="s">
        <v>150</v>
      </c>
      <c r="AU637" s="116" t="s">
        <v>87</v>
      </c>
    </row>
    <row r="638" spans="2:65" s="8" customFormat="1" ht="24.2" customHeight="1">
      <c r="B638" s="5"/>
      <c r="C638" s="260" t="s">
        <v>781</v>
      </c>
      <c r="D638" s="260" t="s">
        <v>143</v>
      </c>
      <c r="E638" s="261" t="s">
        <v>782</v>
      </c>
      <c r="F638" s="262" t="s">
        <v>783</v>
      </c>
      <c r="G638" s="263" t="s">
        <v>146</v>
      </c>
      <c r="H638" s="264">
        <v>640</v>
      </c>
      <c r="I638" s="6"/>
      <c r="J638" s="266">
        <f>ROUND(I638*H638,2)</f>
        <v>0</v>
      </c>
      <c r="K638" s="262" t="s">
        <v>147</v>
      </c>
      <c r="L638" s="5"/>
      <c r="M638" s="7" t="s">
        <v>3</v>
      </c>
      <c r="N638" s="243" t="s">
        <v>48</v>
      </c>
      <c r="P638" s="244">
        <f>O638*H638</f>
        <v>0</v>
      </c>
      <c r="Q638" s="244">
        <v>0</v>
      </c>
      <c r="R638" s="244">
        <f>Q638*H638</f>
        <v>0</v>
      </c>
      <c r="S638" s="244">
        <v>0</v>
      </c>
      <c r="T638" s="245">
        <f>S638*H638</f>
        <v>0</v>
      </c>
      <c r="AR638" s="246" t="s">
        <v>148</v>
      </c>
      <c r="AT638" s="246" t="s">
        <v>143</v>
      </c>
      <c r="AU638" s="246" t="s">
        <v>87</v>
      </c>
      <c r="AY638" s="116" t="s">
        <v>141</v>
      </c>
      <c r="BE638" s="247">
        <f>IF(N638="základní",J638,0)</f>
        <v>0</v>
      </c>
      <c r="BF638" s="247">
        <f>IF(N638="snížená",J638,0)</f>
        <v>0</v>
      </c>
      <c r="BG638" s="247">
        <f>IF(N638="zákl. přenesená",J638,0)</f>
        <v>0</v>
      </c>
      <c r="BH638" s="247">
        <f>IF(N638="sníž. přenesená",J638,0)</f>
        <v>0</v>
      </c>
      <c r="BI638" s="247">
        <f>IF(N638="nulová",J638,0)</f>
        <v>0</v>
      </c>
      <c r="BJ638" s="116" t="s">
        <v>85</v>
      </c>
      <c r="BK638" s="247">
        <f>ROUND(I638*H638,2)</f>
        <v>0</v>
      </c>
      <c r="BL638" s="116" t="s">
        <v>148</v>
      </c>
      <c r="BM638" s="246" t="s">
        <v>784</v>
      </c>
    </row>
    <row r="639" spans="2:65" s="8" customFormat="1" ht="11.25">
      <c r="B639" s="5"/>
      <c r="C639" s="172"/>
      <c r="D639" s="275" t="s">
        <v>150</v>
      </c>
      <c r="E639" s="172"/>
      <c r="F639" s="276" t="s">
        <v>785</v>
      </c>
      <c r="G639" s="172"/>
      <c r="H639" s="172"/>
      <c r="I639" s="172"/>
      <c r="J639" s="172"/>
      <c r="K639" s="172"/>
      <c r="L639" s="5"/>
      <c r="M639" s="256"/>
      <c r="T639" s="142"/>
      <c r="AT639" s="116" t="s">
        <v>150</v>
      </c>
      <c r="AU639" s="116" t="s">
        <v>87</v>
      </c>
    </row>
    <row r="640" spans="2:65" s="10" customFormat="1" ht="11.25">
      <c r="B640" s="252"/>
      <c r="C640" s="271"/>
      <c r="D640" s="268" t="s">
        <v>152</v>
      </c>
      <c r="E640" s="271"/>
      <c r="F640" s="273" t="s">
        <v>786</v>
      </c>
      <c r="G640" s="271"/>
      <c r="H640" s="274">
        <v>640</v>
      </c>
      <c r="I640" s="271"/>
      <c r="J640" s="271"/>
      <c r="K640" s="271"/>
      <c r="L640" s="252"/>
      <c r="M640" s="254"/>
      <c r="T640" s="255"/>
      <c r="AT640" s="253" t="s">
        <v>152</v>
      </c>
      <c r="AU640" s="253" t="s">
        <v>87</v>
      </c>
      <c r="AV640" s="10" t="s">
        <v>87</v>
      </c>
      <c r="AW640" s="10" t="s">
        <v>4</v>
      </c>
      <c r="AX640" s="10" t="s">
        <v>85</v>
      </c>
      <c r="AY640" s="253" t="s">
        <v>141</v>
      </c>
    </row>
    <row r="641" spans="2:65" s="8" customFormat="1" ht="16.5" customHeight="1">
      <c r="B641" s="5"/>
      <c r="C641" s="260" t="s">
        <v>787</v>
      </c>
      <c r="D641" s="260" t="s">
        <v>143</v>
      </c>
      <c r="E641" s="261" t="s">
        <v>788</v>
      </c>
      <c r="F641" s="262" t="s">
        <v>789</v>
      </c>
      <c r="G641" s="263" t="s">
        <v>419</v>
      </c>
      <c r="H641" s="264">
        <v>755.33299999999997</v>
      </c>
      <c r="I641" s="6"/>
      <c r="J641" s="266">
        <f>ROUND(I641*H641,2)</f>
        <v>0</v>
      </c>
      <c r="K641" s="262" t="s">
        <v>147</v>
      </c>
      <c r="L641" s="5"/>
      <c r="M641" s="7" t="s">
        <v>3</v>
      </c>
      <c r="N641" s="243" t="s">
        <v>48</v>
      </c>
      <c r="P641" s="244">
        <f>O641*H641</f>
        <v>0</v>
      </c>
      <c r="Q641" s="244">
        <v>0</v>
      </c>
      <c r="R641" s="244">
        <f>Q641*H641</f>
        <v>0</v>
      </c>
      <c r="S641" s="244">
        <v>0</v>
      </c>
      <c r="T641" s="245">
        <f>S641*H641</f>
        <v>0</v>
      </c>
      <c r="AR641" s="246" t="s">
        <v>148</v>
      </c>
      <c r="AT641" s="246" t="s">
        <v>143</v>
      </c>
      <c r="AU641" s="246" t="s">
        <v>87</v>
      </c>
      <c r="AY641" s="116" t="s">
        <v>141</v>
      </c>
      <c r="BE641" s="247">
        <f>IF(N641="základní",J641,0)</f>
        <v>0</v>
      </c>
      <c r="BF641" s="247">
        <f>IF(N641="snížená",J641,0)</f>
        <v>0</v>
      </c>
      <c r="BG641" s="247">
        <f>IF(N641="zákl. přenesená",J641,0)</f>
        <v>0</v>
      </c>
      <c r="BH641" s="247">
        <f>IF(N641="sníž. přenesená",J641,0)</f>
        <v>0</v>
      </c>
      <c r="BI641" s="247">
        <f>IF(N641="nulová",J641,0)</f>
        <v>0</v>
      </c>
      <c r="BJ641" s="116" t="s">
        <v>85</v>
      </c>
      <c r="BK641" s="247">
        <f>ROUND(I641*H641,2)</f>
        <v>0</v>
      </c>
      <c r="BL641" s="116" t="s">
        <v>148</v>
      </c>
      <c r="BM641" s="246" t="s">
        <v>790</v>
      </c>
    </row>
    <row r="642" spans="2:65" s="8" customFormat="1" ht="11.25">
      <c r="B642" s="5"/>
      <c r="C642" s="172"/>
      <c r="D642" s="275" t="s">
        <v>150</v>
      </c>
      <c r="E642" s="172"/>
      <c r="F642" s="276" t="s">
        <v>791</v>
      </c>
      <c r="G642" s="172"/>
      <c r="H642" s="172"/>
      <c r="I642" s="172"/>
      <c r="J642" s="172"/>
      <c r="K642" s="172"/>
      <c r="L642" s="5"/>
      <c r="M642" s="256"/>
      <c r="T642" s="142"/>
      <c r="AT642" s="116" t="s">
        <v>150</v>
      </c>
      <c r="AU642" s="116" t="s">
        <v>87</v>
      </c>
    </row>
    <row r="643" spans="2:65" s="8" customFormat="1" ht="24.2" customHeight="1">
      <c r="B643" s="5"/>
      <c r="C643" s="260" t="s">
        <v>792</v>
      </c>
      <c r="D643" s="260" t="s">
        <v>143</v>
      </c>
      <c r="E643" s="261" t="s">
        <v>793</v>
      </c>
      <c r="F643" s="262" t="s">
        <v>794</v>
      </c>
      <c r="G643" s="263" t="s">
        <v>419</v>
      </c>
      <c r="H643" s="264">
        <v>1510.6659999999999</v>
      </c>
      <c r="I643" s="6"/>
      <c r="J643" s="266">
        <f>ROUND(I643*H643,2)</f>
        <v>0</v>
      </c>
      <c r="K643" s="262" t="s">
        <v>147</v>
      </c>
      <c r="L643" s="5"/>
      <c r="M643" s="7" t="s">
        <v>3</v>
      </c>
      <c r="N643" s="243" t="s">
        <v>48</v>
      </c>
      <c r="P643" s="244">
        <f>O643*H643</f>
        <v>0</v>
      </c>
      <c r="Q643" s="244">
        <v>0</v>
      </c>
      <c r="R643" s="244">
        <f>Q643*H643</f>
        <v>0</v>
      </c>
      <c r="S643" s="244">
        <v>0</v>
      </c>
      <c r="T643" s="245">
        <f>S643*H643</f>
        <v>0</v>
      </c>
      <c r="AR643" s="246" t="s">
        <v>148</v>
      </c>
      <c r="AT643" s="246" t="s">
        <v>143</v>
      </c>
      <c r="AU643" s="246" t="s">
        <v>87</v>
      </c>
      <c r="AY643" s="116" t="s">
        <v>141</v>
      </c>
      <c r="BE643" s="247">
        <f>IF(N643="základní",J643,0)</f>
        <v>0</v>
      </c>
      <c r="BF643" s="247">
        <f>IF(N643="snížená",J643,0)</f>
        <v>0</v>
      </c>
      <c r="BG643" s="247">
        <f>IF(N643="zákl. přenesená",J643,0)</f>
        <v>0</v>
      </c>
      <c r="BH643" s="247">
        <f>IF(N643="sníž. přenesená",J643,0)</f>
        <v>0</v>
      </c>
      <c r="BI643" s="247">
        <f>IF(N643="nulová",J643,0)</f>
        <v>0</v>
      </c>
      <c r="BJ643" s="116" t="s">
        <v>85</v>
      </c>
      <c r="BK643" s="247">
        <f>ROUND(I643*H643,2)</f>
        <v>0</v>
      </c>
      <c r="BL643" s="116" t="s">
        <v>148</v>
      </c>
      <c r="BM643" s="246" t="s">
        <v>795</v>
      </c>
    </row>
    <row r="644" spans="2:65" s="8" customFormat="1" ht="11.25">
      <c r="B644" s="5"/>
      <c r="C644" s="172"/>
      <c r="D644" s="275" t="s">
        <v>150</v>
      </c>
      <c r="E644" s="172"/>
      <c r="F644" s="276" t="s">
        <v>796</v>
      </c>
      <c r="G644" s="172"/>
      <c r="H644" s="172"/>
      <c r="I644" s="172"/>
      <c r="J644" s="172"/>
      <c r="K644" s="172"/>
      <c r="L644" s="5"/>
      <c r="M644" s="256"/>
      <c r="T644" s="142"/>
      <c r="AT644" s="116" t="s">
        <v>150</v>
      </c>
      <c r="AU644" s="116" t="s">
        <v>87</v>
      </c>
    </row>
    <row r="645" spans="2:65" s="10" customFormat="1" ht="11.25">
      <c r="B645" s="252"/>
      <c r="C645" s="271"/>
      <c r="D645" s="268" t="s">
        <v>152</v>
      </c>
      <c r="E645" s="271"/>
      <c r="F645" s="273" t="s">
        <v>797</v>
      </c>
      <c r="G645" s="271"/>
      <c r="H645" s="274">
        <v>1510.6659999999999</v>
      </c>
      <c r="I645" s="271"/>
      <c r="J645" s="271"/>
      <c r="K645" s="271"/>
      <c r="L645" s="252"/>
      <c r="M645" s="254"/>
      <c r="T645" s="255"/>
      <c r="AT645" s="253" t="s">
        <v>152</v>
      </c>
      <c r="AU645" s="253" t="s">
        <v>87</v>
      </c>
      <c r="AV645" s="10" t="s">
        <v>87</v>
      </c>
      <c r="AW645" s="10" t="s">
        <v>4</v>
      </c>
      <c r="AX645" s="10" t="s">
        <v>85</v>
      </c>
      <c r="AY645" s="253" t="s">
        <v>141</v>
      </c>
    </row>
    <row r="646" spans="2:65" s="8" customFormat="1" ht="24.2" customHeight="1">
      <c r="B646" s="5"/>
      <c r="C646" s="260" t="s">
        <v>798</v>
      </c>
      <c r="D646" s="260" t="s">
        <v>143</v>
      </c>
      <c r="E646" s="261" t="s">
        <v>799</v>
      </c>
      <c r="F646" s="262" t="s">
        <v>800</v>
      </c>
      <c r="G646" s="263" t="s">
        <v>146</v>
      </c>
      <c r="H646" s="264">
        <v>377.66699999999997</v>
      </c>
      <c r="I646" s="6"/>
      <c r="J646" s="266">
        <f>ROUND(I646*H646,2)</f>
        <v>0</v>
      </c>
      <c r="K646" s="262" t="s">
        <v>147</v>
      </c>
      <c r="L646" s="5"/>
      <c r="M646" s="7" t="s">
        <v>3</v>
      </c>
      <c r="N646" s="243" t="s">
        <v>48</v>
      </c>
      <c r="P646" s="244">
        <f>O646*H646</f>
        <v>0</v>
      </c>
      <c r="Q646" s="244">
        <v>0</v>
      </c>
      <c r="R646" s="244">
        <f>Q646*H646</f>
        <v>0</v>
      </c>
      <c r="S646" s="244">
        <v>0</v>
      </c>
      <c r="T646" s="245">
        <f>S646*H646</f>
        <v>0</v>
      </c>
      <c r="AR646" s="246" t="s">
        <v>148</v>
      </c>
      <c r="AT646" s="246" t="s">
        <v>143</v>
      </c>
      <c r="AU646" s="246" t="s">
        <v>87</v>
      </c>
      <c r="AY646" s="116" t="s">
        <v>141</v>
      </c>
      <c r="BE646" s="247">
        <f>IF(N646="základní",J646,0)</f>
        <v>0</v>
      </c>
      <c r="BF646" s="247">
        <f>IF(N646="snížená",J646,0)</f>
        <v>0</v>
      </c>
      <c r="BG646" s="247">
        <f>IF(N646="zákl. přenesená",J646,0)</f>
        <v>0</v>
      </c>
      <c r="BH646" s="247">
        <f>IF(N646="sníž. přenesená",J646,0)</f>
        <v>0</v>
      </c>
      <c r="BI646" s="247">
        <f>IF(N646="nulová",J646,0)</f>
        <v>0</v>
      </c>
      <c r="BJ646" s="116" t="s">
        <v>85</v>
      </c>
      <c r="BK646" s="247">
        <f>ROUND(I646*H646,2)</f>
        <v>0</v>
      </c>
      <c r="BL646" s="116" t="s">
        <v>148</v>
      </c>
      <c r="BM646" s="246" t="s">
        <v>801</v>
      </c>
    </row>
    <row r="647" spans="2:65" s="8" customFormat="1" ht="11.25">
      <c r="B647" s="5"/>
      <c r="C647" s="172"/>
      <c r="D647" s="275" t="s">
        <v>150</v>
      </c>
      <c r="E647" s="172"/>
      <c r="F647" s="276" t="s">
        <v>802</v>
      </c>
      <c r="G647" s="172"/>
      <c r="H647" s="172"/>
      <c r="I647" s="172"/>
      <c r="J647" s="172"/>
      <c r="K647" s="172"/>
      <c r="L647" s="5"/>
      <c r="M647" s="256"/>
      <c r="T647" s="142"/>
      <c r="AT647" s="116" t="s">
        <v>150</v>
      </c>
      <c r="AU647" s="116" t="s">
        <v>87</v>
      </c>
    </row>
    <row r="648" spans="2:65" s="8" customFormat="1" ht="33" customHeight="1">
      <c r="B648" s="5"/>
      <c r="C648" s="260" t="s">
        <v>803</v>
      </c>
      <c r="D648" s="260" t="s">
        <v>143</v>
      </c>
      <c r="E648" s="261" t="s">
        <v>804</v>
      </c>
      <c r="F648" s="262" t="s">
        <v>805</v>
      </c>
      <c r="G648" s="263" t="s">
        <v>146</v>
      </c>
      <c r="H648" s="264">
        <v>755.33399999999995</v>
      </c>
      <c r="I648" s="6"/>
      <c r="J648" s="266">
        <f>ROUND(I648*H648,2)</f>
        <v>0</v>
      </c>
      <c r="K648" s="262" t="s">
        <v>147</v>
      </c>
      <c r="L648" s="5"/>
      <c r="M648" s="7" t="s">
        <v>3</v>
      </c>
      <c r="N648" s="243" t="s">
        <v>48</v>
      </c>
      <c r="P648" s="244">
        <f>O648*H648</f>
        <v>0</v>
      </c>
      <c r="Q648" s="244">
        <v>0</v>
      </c>
      <c r="R648" s="244">
        <f>Q648*H648</f>
        <v>0</v>
      </c>
      <c r="S648" s="244">
        <v>0</v>
      </c>
      <c r="T648" s="245">
        <f>S648*H648</f>
        <v>0</v>
      </c>
      <c r="AR648" s="246" t="s">
        <v>148</v>
      </c>
      <c r="AT648" s="246" t="s">
        <v>143</v>
      </c>
      <c r="AU648" s="246" t="s">
        <v>87</v>
      </c>
      <c r="AY648" s="116" t="s">
        <v>141</v>
      </c>
      <c r="BE648" s="247">
        <f>IF(N648="základní",J648,0)</f>
        <v>0</v>
      </c>
      <c r="BF648" s="247">
        <f>IF(N648="snížená",J648,0)</f>
        <v>0</v>
      </c>
      <c r="BG648" s="247">
        <f>IF(N648="zákl. přenesená",J648,0)</f>
        <v>0</v>
      </c>
      <c r="BH648" s="247">
        <f>IF(N648="sníž. přenesená",J648,0)</f>
        <v>0</v>
      </c>
      <c r="BI648" s="247">
        <f>IF(N648="nulová",J648,0)</f>
        <v>0</v>
      </c>
      <c r="BJ648" s="116" t="s">
        <v>85</v>
      </c>
      <c r="BK648" s="247">
        <f>ROUND(I648*H648,2)</f>
        <v>0</v>
      </c>
      <c r="BL648" s="116" t="s">
        <v>148</v>
      </c>
      <c r="BM648" s="246" t="s">
        <v>806</v>
      </c>
    </row>
    <row r="649" spans="2:65" s="8" customFormat="1" ht="11.25">
      <c r="B649" s="5"/>
      <c r="C649" s="172"/>
      <c r="D649" s="275" t="s">
        <v>150</v>
      </c>
      <c r="E649" s="172"/>
      <c r="F649" s="276" t="s">
        <v>807</v>
      </c>
      <c r="G649" s="172"/>
      <c r="H649" s="172"/>
      <c r="I649" s="172"/>
      <c r="J649" s="172"/>
      <c r="K649" s="172"/>
      <c r="L649" s="5"/>
      <c r="M649" s="256"/>
      <c r="T649" s="142"/>
      <c r="AT649" s="116" t="s">
        <v>150</v>
      </c>
      <c r="AU649" s="116" t="s">
        <v>87</v>
      </c>
    </row>
    <row r="650" spans="2:65" s="10" customFormat="1" ht="11.25">
      <c r="B650" s="252"/>
      <c r="C650" s="271"/>
      <c r="D650" s="268" t="s">
        <v>152</v>
      </c>
      <c r="E650" s="271"/>
      <c r="F650" s="273" t="s">
        <v>808</v>
      </c>
      <c r="G650" s="271"/>
      <c r="H650" s="274">
        <v>755.33399999999995</v>
      </c>
      <c r="I650" s="271"/>
      <c r="J650" s="271"/>
      <c r="K650" s="271"/>
      <c r="L650" s="252"/>
      <c r="M650" s="254"/>
      <c r="T650" s="255"/>
      <c r="AT650" s="253" t="s">
        <v>152</v>
      </c>
      <c r="AU650" s="253" t="s">
        <v>87</v>
      </c>
      <c r="AV650" s="10" t="s">
        <v>87</v>
      </c>
      <c r="AW650" s="10" t="s">
        <v>4</v>
      </c>
      <c r="AX650" s="10" t="s">
        <v>85</v>
      </c>
      <c r="AY650" s="253" t="s">
        <v>141</v>
      </c>
    </row>
    <row r="651" spans="2:65" s="8" customFormat="1" ht="16.5" customHeight="1">
      <c r="B651" s="5"/>
      <c r="C651" s="260" t="s">
        <v>809</v>
      </c>
      <c r="D651" s="260" t="s">
        <v>143</v>
      </c>
      <c r="E651" s="261" t="s">
        <v>810</v>
      </c>
      <c r="F651" s="262" t="s">
        <v>811</v>
      </c>
      <c r="G651" s="263" t="s">
        <v>209</v>
      </c>
      <c r="H651" s="264">
        <v>1</v>
      </c>
      <c r="I651" s="6"/>
      <c r="J651" s="266">
        <f t="shared" ref="J651:J657" si="0">ROUND(I651*H651,2)</f>
        <v>0</v>
      </c>
      <c r="K651" s="262" t="s">
        <v>3</v>
      </c>
      <c r="L651" s="5"/>
      <c r="M651" s="7" t="s">
        <v>3</v>
      </c>
      <c r="N651" s="243" t="s">
        <v>48</v>
      </c>
      <c r="P651" s="244">
        <f t="shared" ref="P651:P657" si="1">O651*H651</f>
        <v>0</v>
      </c>
      <c r="Q651" s="244">
        <v>0</v>
      </c>
      <c r="R651" s="244">
        <f t="shared" ref="R651:R657" si="2">Q651*H651</f>
        <v>0</v>
      </c>
      <c r="S651" s="244">
        <v>0</v>
      </c>
      <c r="T651" s="245">
        <f t="shared" ref="T651:T657" si="3">S651*H651</f>
        <v>0</v>
      </c>
      <c r="AR651" s="246" t="s">
        <v>148</v>
      </c>
      <c r="AT651" s="246" t="s">
        <v>143</v>
      </c>
      <c r="AU651" s="246" t="s">
        <v>87</v>
      </c>
      <c r="AY651" s="116" t="s">
        <v>141</v>
      </c>
      <c r="BE651" s="247">
        <f t="shared" ref="BE651:BE657" si="4">IF(N651="základní",J651,0)</f>
        <v>0</v>
      </c>
      <c r="BF651" s="247">
        <f t="shared" ref="BF651:BF657" si="5">IF(N651="snížená",J651,0)</f>
        <v>0</v>
      </c>
      <c r="BG651" s="247">
        <f t="shared" ref="BG651:BG657" si="6">IF(N651="zákl. přenesená",J651,0)</f>
        <v>0</v>
      </c>
      <c r="BH651" s="247">
        <f t="shared" ref="BH651:BH657" si="7">IF(N651="sníž. přenesená",J651,0)</f>
        <v>0</v>
      </c>
      <c r="BI651" s="247">
        <f t="shared" ref="BI651:BI657" si="8">IF(N651="nulová",J651,0)</f>
        <v>0</v>
      </c>
      <c r="BJ651" s="116" t="s">
        <v>85</v>
      </c>
      <c r="BK651" s="247">
        <f t="shared" ref="BK651:BK657" si="9">ROUND(I651*H651,2)</f>
        <v>0</v>
      </c>
      <c r="BL651" s="116" t="s">
        <v>148</v>
      </c>
      <c r="BM651" s="246" t="s">
        <v>812</v>
      </c>
    </row>
    <row r="652" spans="2:65" s="8" customFormat="1" ht="16.5" customHeight="1">
      <c r="B652" s="5"/>
      <c r="C652" s="260" t="s">
        <v>813</v>
      </c>
      <c r="D652" s="260" t="s">
        <v>143</v>
      </c>
      <c r="E652" s="261" t="s">
        <v>814</v>
      </c>
      <c r="F652" s="262" t="s">
        <v>815</v>
      </c>
      <c r="G652" s="263" t="s">
        <v>209</v>
      </c>
      <c r="H652" s="264">
        <v>1</v>
      </c>
      <c r="I652" s="6"/>
      <c r="J652" s="266">
        <f t="shared" si="0"/>
        <v>0</v>
      </c>
      <c r="K652" s="262" t="s">
        <v>3</v>
      </c>
      <c r="L652" s="5"/>
      <c r="M652" s="7" t="s">
        <v>3</v>
      </c>
      <c r="N652" s="243" t="s">
        <v>48</v>
      </c>
      <c r="P652" s="244">
        <f t="shared" si="1"/>
        <v>0</v>
      </c>
      <c r="Q652" s="244">
        <v>0</v>
      </c>
      <c r="R652" s="244">
        <f t="shared" si="2"/>
        <v>0</v>
      </c>
      <c r="S652" s="244">
        <v>0</v>
      </c>
      <c r="T652" s="245">
        <f t="shared" si="3"/>
        <v>0</v>
      </c>
      <c r="AR652" s="246" t="s">
        <v>148</v>
      </c>
      <c r="AT652" s="246" t="s">
        <v>143</v>
      </c>
      <c r="AU652" s="246" t="s">
        <v>87</v>
      </c>
      <c r="AY652" s="116" t="s">
        <v>141</v>
      </c>
      <c r="BE652" s="247">
        <f t="shared" si="4"/>
        <v>0</v>
      </c>
      <c r="BF652" s="247">
        <f t="shared" si="5"/>
        <v>0</v>
      </c>
      <c r="BG652" s="247">
        <f t="shared" si="6"/>
        <v>0</v>
      </c>
      <c r="BH652" s="247">
        <f t="shared" si="7"/>
        <v>0</v>
      </c>
      <c r="BI652" s="247">
        <f t="shared" si="8"/>
        <v>0</v>
      </c>
      <c r="BJ652" s="116" t="s">
        <v>85</v>
      </c>
      <c r="BK652" s="247">
        <f t="shared" si="9"/>
        <v>0</v>
      </c>
      <c r="BL652" s="116" t="s">
        <v>148</v>
      </c>
      <c r="BM652" s="246" t="s">
        <v>816</v>
      </c>
    </row>
    <row r="653" spans="2:65" s="8" customFormat="1" ht="16.5" customHeight="1">
      <c r="B653" s="5"/>
      <c r="C653" s="260" t="s">
        <v>817</v>
      </c>
      <c r="D653" s="260" t="s">
        <v>143</v>
      </c>
      <c r="E653" s="261" t="s">
        <v>818</v>
      </c>
      <c r="F653" s="262" t="s">
        <v>819</v>
      </c>
      <c r="G653" s="263" t="s">
        <v>209</v>
      </c>
      <c r="H653" s="264">
        <v>1</v>
      </c>
      <c r="I653" s="6"/>
      <c r="J653" s="266">
        <f t="shared" si="0"/>
        <v>0</v>
      </c>
      <c r="K653" s="262" t="s">
        <v>3</v>
      </c>
      <c r="L653" s="5"/>
      <c r="M653" s="7" t="s">
        <v>3</v>
      </c>
      <c r="N653" s="243" t="s">
        <v>48</v>
      </c>
      <c r="P653" s="244">
        <f t="shared" si="1"/>
        <v>0</v>
      </c>
      <c r="Q653" s="244">
        <v>0</v>
      </c>
      <c r="R653" s="244">
        <f t="shared" si="2"/>
        <v>0</v>
      </c>
      <c r="S653" s="244">
        <v>0</v>
      </c>
      <c r="T653" s="245">
        <f t="shared" si="3"/>
        <v>0</v>
      </c>
      <c r="AR653" s="246" t="s">
        <v>148</v>
      </c>
      <c r="AT653" s="246" t="s">
        <v>143</v>
      </c>
      <c r="AU653" s="246" t="s">
        <v>87</v>
      </c>
      <c r="AY653" s="116" t="s">
        <v>141</v>
      </c>
      <c r="BE653" s="247">
        <f t="shared" si="4"/>
        <v>0</v>
      </c>
      <c r="BF653" s="247">
        <f t="shared" si="5"/>
        <v>0</v>
      </c>
      <c r="BG653" s="247">
        <f t="shared" si="6"/>
        <v>0</v>
      </c>
      <c r="BH653" s="247">
        <f t="shared" si="7"/>
        <v>0</v>
      </c>
      <c r="BI653" s="247">
        <f t="shared" si="8"/>
        <v>0</v>
      </c>
      <c r="BJ653" s="116" t="s">
        <v>85</v>
      </c>
      <c r="BK653" s="247">
        <f t="shared" si="9"/>
        <v>0</v>
      </c>
      <c r="BL653" s="116" t="s">
        <v>148</v>
      </c>
      <c r="BM653" s="246" t="s">
        <v>820</v>
      </c>
    </row>
    <row r="654" spans="2:65" s="8" customFormat="1" ht="16.5" customHeight="1">
      <c r="B654" s="5"/>
      <c r="C654" s="260" t="s">
        <v>821</v>
      </c>
      <c r="D654" s="260" t="s">
        <v>143</v>
      </c>
      <c r="E654" s="261" t="s">
        <v>822</v>
      </c>
      <c r="F654" s="262" t="s">
        <v>823</v>
      </c>
      <c r="G654" s="263" t="s">
        <v>209</v>
      </c>
      <c r="H654" s="264">
        <v>1</v>
      </c>
      <c r="I654" s="6"/>
      <c r="J654" s="266">
        <f t="shared" si="0"/>
        <v>0</v>
      </c>
      <c r="K654" s="262" t="s">
        <v>3</v>
      </c>
      <c r="L654" s="5"/>
      <c r="M654" s="7" t="s">
        <v>3</v>
      </c>
      <c r="N654" s="243" t="s">
        <v>48</v>
      </c>
      <c r="P654" s="244">
        <f t="shared" si="1"/>
        <v>0</v>
      </c>
      <c r="Q654" s="244">
        <v>0</v>
      </c>
      <c r="R654" s="244">
        <f t="shared" si="2"/>
        <v>0</v>
      </c>
      <c r="S654" s="244">
        <v>0</v>
      </c>
      <c r="T654" s="245">
        <f t="shared" si="3"/>
        <v>0</v>
      </c>
      <c r="AR654" s="246" t="s">
        <v>148</v>
      </c>
      <c r="AT654" s="246" t="s">
        <v>143</v>
      </c>
      <c r="AU654" s="246" t="s">
        <v>87</v>
      </c>
      <c r="AY654" s="116" t="s">
        <v>141</v>
      </c>
      <c r="BE654" s="247">
        <f t="shared" si="4"/>
        <v>0</v>
      </c>
      <c r="BF654" s="247">
        <f t="shared" si="5"/>
        <v>0</v>
      </c>
      <c r="BG654" s="247">
        <f t="shared" si="6"/>
        <v>0</v>
      </c>
      <c r="BH654" s="247">
        <f t="shared" si="7"/>
        <v>0</v>
      </c>
      <c r="BI654" s="247">
        <f t="shared" si="8"/>
        <v>0</v>
      </c>
      <c r="BJ654" s="116" t="s">
        <v>85</v>
      </c>
      <c r="BK654" s="247">
        <f t="shared" si="9"/>
        <v>0</v>
      </c>
      <c r="BL654" s="116" t="s">
        <v>148</v>
      </c>
      <c r="BM654" s="246" t="s">
        <v>824</v>
      </c>
    </row>
    <row r="655" spans="2:65" s="8" customFormat="1" ht="16.5" customHeight="1">
      <c r="B655" s="5"/>
      <c r="C655" s="260" t="s">
        <v>825</v>
      </c>
      <c r="D655" s="260" t="s">
        <v>143</v>
      </c>
      <c r="E655" s="261" t="s">
        <v>826</v>
      </c>
      <c r="F655" s="262" t="s">
        <v>827</v>
      </c>
      <c r="G655" s="263" t="s">
        <v>209</v>
      </c>
      <c r="H655" s="264">
        <v>1</v>
      </c>
      <c r="I655" s="6"/>
      <c r="J655" s="266">
        <f t="shared" si="0"/>
        <v>0</v>
      </c>
      <c r="K655" s="262" t="s">
        <v>3</v>
      </c>
      <c r="L655" s="5"/>
      <c r="M655" s="7" t="s">
        <v>3</v>
      </c>
      <c r="N655" s="243" t="s">
        <v>48</v>
      </c>
      <c r="P655" s="244">
        <f t="shared" si="1"/>
        <v>0</v>
      </c>
      <c r="Q655" s="244">
        <v>0</v>
      </c>
      <c r="R655" s="244">
        <f t="shared" si="2"/>
        <v>0</v>
      </c>
      <c r="S655" s="244">
        <v>0</v>
      </c>
      <c r="T655" s="245">
        <f t="shared" si="3"/>
        <v>0</v>
      </c>
      <c r="AR655" s="246" t="s">
        <v>148</v>
      </c>
      <c r="AT655" s="246" t="s">
        <v>143</v>
      </c>
      <c r="AU655" s="246" t="s">
        <v>87</v>
      </c>
      <c r="AY655" s="116" t="s">
        <v>141</v>
      </c>
      <c r="BE655" s="247">
        <f t="shared" si="4"/>
        <v>0</v>
      </c>
      <c r="BF655" s="247">
        <f t="shared" si="5"/>
        <v>0</v>
      </c>
      <c r="BG655" s="247">
        <f t="shared" si="6"/>
        <v>0</v>
      </c>
      <c r="BH655" s="247">
        <f t="shared" si="7"/>
        <v>0</v>
      </c>
      <c r="BI655" s="247">
        <f t="shared" si="8"/>
        <v>0</v>
      </c>
      <c r="BJ655" s="116" t="s">
        <v>85</v>
      </c>
      <c r="BK655" s="247">
        <f t="shared" si="9"/>
        <v>0</v>
      </c>
      <c r="BL655" s="116" t="s">
        <v>148</v>
      </c>
      <c r="BM655" s="246" t="s">
        <v>828</v>
      </c>
    </row>
    <row r="656" spans="2:65" s="8" customFormat="1" ht="16.5" customHeight="1">
      <c r="B656" s="5"/>
      <c r="C656" s="260" t="s">
        <v>829</v>
      </c>
      <c r="D656" s="260" t="s">
        <v>143</v>
      </c>
      <c r="E656" s="261" t="s">
        <v>830</v>
      </c>
      <c r="F656" s="262" t="s">
        <v>831</v>
      </c>
      <c r="G656" s="263" t="s">
        <v>209</v>
      </c>
      <c r="H656" s="264">
        <v>1</v>
      </c>
      <c r="I656" s="6"/>
      <c r="J656" s="266">
        <f t="shared" si="0"/>
        <v>0</v>
      </c>
      <c r="K656" s="262" t="s">
        <v>3</v>
      </c>
      <c r="L656" s="5"/>
      <c r="M656" s="7" t="s">
        <v>3</v>
      </c>
      <c r="N656" s="243" t="s">
        <v>48</v>
      </c>
      <c r="P656" s="244">
        <f t="shared" si="1"/>
        <v>0</v>
      </c>
      <c r="Q656" s="244">
        <v>0</v>
      </c>
      <c r="R656" s="244">
        <f t="shared" si="2"/>
        <v>0</v>
      </c>
      <c r="S656" s="244">
        <v>0</v>
      </c>
      <c r="T656" s="245">
        <f t="shared" si="3"/>
        <v>0</v>
      </c>
      <c r="AR656" s="246" t="s">
        <v>148</v>
      </c>
      <c r="AT656" s="246" t="s">
        <v>143</v>
      </c>
      <c r="AU656" s="246" t="s">
        <v>87</v>
      </c>
      <c r="AY656" s="116" t="s">
        <v>141</v>
      </c>
      <c r="BE656" s="247">
        <f t="shared" si="4"/>
        <v>0</v>
      </c>
      <c r="BF656" s="247">
        <f t="shared" si="5"/>
        <v>0</v>
      </c>
      <c r="BG656" s="247">
        <f t="shared" si="6"/>
        <v>0</v>
      </c>
      <c r="BH656" s="247">
        <f t="shared" si="7"/>
        <v>0</v>
      </c>
      <c r="BI656" s="247">
        <f t="shared" si="8"/>
        <v>0</v>
      </c>
      <c r="BJ656" s="116" t="s">
        <v>85</v>
      </c>
      <c r="BK656" s="247">
        <f t="shared" si="9"/>
        <v>0</v>
      </c>
      <c r="BL656" s="116" t="s">
        <v>148</v>
      </c>
      <c r="BM656" s="246" t="s">
        <v>832</v>
      </c>
    </row>
    <row r="657" spans="2:65" s="8" customFormat="1" ht="16.5" customHeight="1">
      <c r="B657" s="5"/>
      <c r="C657" s="260" t="s">
        <v>833</v>
      </c>
      <c r="D657" s="260" t="s">
        <v>143</v>
      </c>
      <c r="E657" s="261" t="s">
        <v>834</v>
      </c>
      <c r="F657" s="262" t="s">
        <v>835</v>
      </c>
      <c r="G657" s="263" t="s">
        <v>209</v>
      </c>
      <c r="H657" s="264">
        <v>1</v>
      </c>
      <c r="I657" s="6"/>
      <c r="J657" s="266">
        <f t="shared" si="0"/>
        <v>0</v>
      </c>
      <c r="K657" s="262" t="s">
        <v>3</v>
      </c>
      <c r="L657" s="5"/>
      <c r="M657" s="7" t="s">
        <v>3</v>
      </c>
      <c r="N657" s="243" t="s">
        <v>48</v>
      </c>
      <c r="P657" s="244">
        <f t="shared" si="1"/>
        <v>0</v>
      </c>
      <c r="Q657" s="244">
        <v>0</v>
      </c>
      <c r="R657" s="244">
        <f t="shared" si="2"/>
        <v>0</v>
      </c>
      <c r="S657" s="244">
        <v>0</v>
      </c>
      <c r="T657" s="245">
        <f t="shared" si="3"/>
        <v>0</v>
      </c>
      <c r="AR657" s="246" t="s">
        <v>148</v>
      </c>
      <c r="AT657" s="246" t="s">
        <v>143</v>
      </c>
      <c r="AU657" s="246" t="s">
        <v>87</v>
      </c>
      <c r="AY657" s="116" t="s">
        <v>141</v>
      </c>
      <c r="BE657" s="247">
        <f t="shared" si="4"/>
        <v>0</v>
      </c>
      <c r="BF657" s="247">
        <f t="shared" si="5"/>
        <v>0</v>
      </c>
      <c r="BG657" s="247">
        <f t="shared" si="6"/>
        <v>0</v>
      </c>
      <c r="BH657" s="247">
        <f t="shared" si="7"/>
        <v>0</v>
      </c>
      <c r="BI657" s="247">
        <f t="shared" si="8"/>
        <v>0</v>
      </c>
      <c r="BJ657" s="116" t="s">
        <v>85</v>
      </c>
      <c r="BK657" s="247">
        <f t="shared" si="9"/>
        <v>0</v>
      </c>
      <c r="BL657" s="116" t="s">
        <v>148</v>
      </c>
      <c r="BM657" s="246" t="s">
        <v>836</v>
      </c>
    </row>
    <row r="658" spans="2:65" s="9" customFormat="1" ht="11.25">
      <c r="B658" s="248"/>
      <c r="C658" s="267"/>
      <c r="D658" s="268" t="s">
        <v>152</v>
      </c>
      <c r="E658" s="269" t="s">
        <v>3</v>
      </c>
      <c r="F658" s="270" t="s">
        <v>153</v>
      </c>
      <c r="G658" s="267"/>
      <c r="H658" s="269" t="s">
        <v>3</v>
      </c>
      <c r="I658" s="267"/>
      <c r="J658" s="267"/>
      <c r="K658" s="267"/>
      <c r="L658" s="248"/>
      <c r="M658" s="250"/>
      <c r="T658" s="251"/>
      <c r="AT658" s="249" t="s">
        <v>152</v>
      </c>
      <c r="AU658" s="249" t="s">
        <v>87</v>
      </c>
      <c r="AV658" s="9" t="s">
        <v>85</v>
      </c>
      <c r="AW658" s="9" t="s">
        <v>37</v>
      </c>
      <c r="AX658" s="9" t="s">
        <v>77</v>
      </c>
      <c r="AY658" s="249" t="s">
        <v>141</v>
      </c>
    </row>
    <row r="659" spans="2:65" s="10" customFormat="1" ht="11.25">
      <c r="B659" s="252"/>
      <c r="C659" s="271"/>
      <c r="D659" s="268" t="s">
        <v>152</v>
      </c>
      <c r="E659" s="272" t="s">
        <v>3</v>
      </c>
      <c r="F659" s="273" t="s">
        <v>837</v>
      </c>
      <c r="G659" s="271"/>
      <c r="H659" s="274">
        <v>1</v>
      </c>
      <c r="I659" s="271"/>
      <c r="J659" s="271"/>
      <c r="K659" s="271"/>
      <c r="L659" s="252"/>
      <c r="M659" s="254"/>
      <c r="T659" s="255"/>
      <c r="AT659" s="253" t="s">
        <v>152</v>
      </c>
      <c r="AU659" s="253" t="s">
        <v>87</v>
      </c>
      <c r="AV659" s="10" t="s">
        <v>87</v>
      </c>
      <c r="AW659" s="10" t="s">
        <v>37</v>
      </c>
      <c r="AX659" s="10" t="s">
        <v>85</v>
      </c>
      <c r="AY659" s="253" t="s">
        <v>141</v>
      </c>
    </row>
    <row r="660" spans="2:65" s="8" customFormat="1" ht="16.5" customHeight="1">
      <c r="B660" s="5"/>
      <c r="C660" s="260" t="s">
        <v>838</v>
      </c>
      <c r="D660" s="260" t="s">
        <v>143</v>
      </c>
      <c r="E660" s="261" t="s">
        <v>839</v>
      </c>
      <c r="F660" s="262" t="s">
        <v>840</v>
      </c>
      <c r="G660" s="263" t="s">
        <v>209</v>
      </c>
      <c r="H660" s="264">
        <v>1</v>
      </c>
      <c r="I660" s="6"/>
      <c r="J660" s="266">
        <f>ROUND(I660*H660,2)</f>
        <v>0</v>
      </c>
      <c r="K660" s="262" t="s">
        <v>3</v>
      </c>
      <c r="L660" s="5"/>
      <c r="M660" s="7" t="s">
        <v>3</v>
      </c>
      <c r="N660" s="243" t="s">
        <v>48</v>
      </c>
      <c r="P660" s="244">
        <f>O660*H660</f>
        <v>0</v>
      </c>
      <c r="Q660" s="244">
        <v>0</v>
      </c>
      <c r="R660" s="244">
        <f>Q660*H660</f>
        <v>0</v>
      </c>
      <c r="S660" s="244">
        <v>0</v>
      </c>
      <c r="T660" s="245">
        <f>S660*H660</f>
        <v>0</v>
      </c>
      <c r="AR660" s="246" t="s">
        <v>148</v>
      </c>
      <c r="AT660" s="246" t="s">
        <v>143</v>
      </c>
      <c r="AU660" s="246" t="s">
        <v>87</v>
      </c>
      <c r="AY660" s="116" t="s">
        <v>141</v>
      </c>
      <c r="BE660" s="247">
        <f>IF(N660="základní",J660,0)</f>
        <v>0</v>
      </c>
      <c r="BF660" s="247">
        <f>IF(N660="snížená",J660,0)</f>
        <v>0</v>
      </c>
      <c r="BG660" s="247">
        <f>IF(N660="zákl. přenesená",J660,0)</f>
        <v>0</v>
      </c>
      <c r="BH660" s="247">
        <f>IF(N660="sníž. přenesená",J660,0)</f>
        <v>0</v>
      </c>
      <c r="BI660" s="247">
        <f>IF(N660="nulová",J660,0)</f>
        <v>0</v>
      </c>
      <c r="BJ660" s="116" t="s">
        <v>85</v>
      </c>
      <c r="BK660" s="247">
        <f>ROUND(I660*H660,2)</f>
        <v>0</v>
      </c>
      <c r="BL660" s="116" t="s">
        <v>148</v>
      </c>
      <c r="BM660" s="246" t="s">
        <v>841</v>
      </c>
    </row>
    <row r="661" spans="2:65" s="8" customFormat="1" ht="16.5" customHeight="1">
      <c r="B661" s="5"/>
      <c r="C661" s="260" t="s">
        <v>842</v>
      </c>
      <c r="D661" s="260" t="s">
        <v>143</v>
      </c>
      <c r="E661" s="261" t="s">
        <v>843</v>
      </c>
      <c r="F661" s="262" t="s">
        <v>844</v>
      </c>
      <c r="G661" s="263" t="s">
        <v>209</v>
      </c>
      <c r="H661" s="264">
        <v>2</v>
      </c>
      <c r="I661" s="6"/>
      <c r="J661" s="266">
        <f>ROUND(I661*H661,2)</f>
        <v>0</v>
      </c>
      <c r="K661" s="262" t="s">
        <v>3</v>
      </c>
      <c r="L661" s="5"/>
      <c r="M661" s="7" t="s">
        <v>3</v>
      </c>
      <c r="N661" s="243" t="s">
        <v>48</v>
      </c>
      <c r="P661" s="244">
        <f>O661*H661</f>
        <v>0</v>
      </c>
      <c r="Q661" s="244">
        <v>0</v>
      </c>
      <c r="R661" s="244">
        <f>Q661*H661</f>
        <v>0</v>
      </c>
      <c r="S661" s="244">
        <v>0</v>
      </c>
      <c r="T661" s="245">
        <f>S661*H661</f>
        <v>0</v>
      </c>
      <c r="AR661" s="246" t="s">
        <v>148</v>
      </c>
      <c r="AT661" s="246" t="s">
        <v>143</v>
      </c>
      <c r="AU661" s="246" t="s">
        <v>87</v>
      </c>
      <c r="AY661" s="116" t="s">
        <v>141</v>
      </c>
      <c r="BE661" s="247">
        <f>IF(N661="základní",J661,0)</f>
        <v>0</v>
      </c>
      <c r="BF661" s="247">
        <f>IF(N661="snížená",J661,0)</f>
        <v>0</v>
      </c>
      <c r="BG661" s="247">
        <f>IF(N661="zákl. přenesená",J661,0)</f>
        <v>0</v>
      </c>
      <c r="BH661" s="247">
        <f>IF(N661="sníž. přenesená",J661,0)</f>
        <v>0</v>
      </c>
      <c r="BI661" s="247">
        <f>IF(N661="nulová",J661,0)</f>
        <v>0</v>
      </c>
      <c r="BJ661" s="116" t="s">
        <v>85</v>
      </c>
      <c r="BK661" s="247">
        <f>ROUND(I661*H661,2)</f>
        <v>0</v>
      </c>
      <c r="BL661" s="116" t="s">
        <v>148</v>
      </c>
      <c r="BM661" s="246" t="s">
        <v>845</v>
      </c>
    </row>
    <row r="662" spans="2:65" s="9" customFormat="1" ht="11.25">
      <c r="B662" s="248"/>
      <c r="C662" s="267"/>
      <c r="D662" s="268" t="s">
        <v>152</v>
      </c>
      <c r="E662" s="269" t="s">
        <v>3</v>
      </c>
      <c r="F662" s="270" t="s">
        <v>153</v>
      </c>
      <c r="G662" s="267"/>
      <c r="H662" s="269" t="s">
        <v>3</v>
      </c>
      <c r="I662" s="267"/>
      <c r="J662" s="267"/>
      <c r="K662" s="267"/>
      <c r="L662" s="248"/>
      <c r="M662" s="250"/>
      <c r="T662" s="251"/>
      <c r="AT662" s="249" t="s">
        <v>152</v>
      </c>
      <c r="AU662" s="249" t="s">
        <v>87</v>
      </c>
      <c r="AV662" s="9" t="s">
        <v>85</v>
      </c>
      <c r="AW662" s="9" t="s">
        <v>37</v>
      </c>
      <c r="AX662" s="9" t="s">
        <v>77</v>
      </c>
      <c r="AY662" s="249" t="s">
        <v>141</v>
      </c>
    </row>
    <row r="663" spans="2:65" s="10" customFormat="1" ht="11.25">
      <c r="B663" s="252"/>
      <c r="C663" s="271"/>
      <c r="D663" s="268" t="s">
        <v>152</v>
      </c>
      <c r="E663" s="272" t="s">
        <v>3</v>
      </c>
      <c r="F663" s="273" t="s">
        <v>846</v>
      </c>
      <c r="G663" s="271"/>
      <c r="H663" s="274">
        <v>2</v>
      </c>
      <c r="I663" s="271"/>
      <c r="J663" s="271"/>
      <c r="K663" s="271"/>
      <c r="L663" s="252"/>
      <c r="M663" s="254"/>
      <c r="T663" s="255"/>
      <c r="AT663" s="253" t="s">
        <v>152</v>
      </c>
      <c r="AU663" s="253" t="s">
        <v>87</v>
      </c>
      <c r="AV663" s="10" t="s">
        <v>87</v>
      </c>
      <c r="AW663" s="10" t="s">
        <v>37</v>
      </c>
      <c r="AX663" s="10" t="s">
        <v>85</v>
      </c>
      <c r="AY663" s="253" t="s">
        <v>141</v>
      </c>
    </row>
    <row r="664" spans="2:65" s="8" customFormat="1" ht="21.75" customHeight="1">
      <c r="B664" s="5"/>
      <c r="C664" s="260" t="s">
        <v>847</v>
      </c>
      <c r="D664" s="260" t="s">
        <v>143</v>
      </c>
      <c r="E664" s="261" t="s">
        <v>848</v>
      </c>
      <c r="F664" s="262" t="s">
        <v>849</v>
      </c>
      <c r="G664" s="263" t="s">
        <v>209</v>
      </c>
      <c r="H664" s="264">
        <v>1</v>
      </c>
      <c r="I664" s="6"/>
      <c r="J664" s="266">
        <f t="shared" ref="J664:J671" si="10">ROUND(I664*H664,2)</f>
        <v>0</v>
      </c>
      <c r="K664" s="262" t="s">
        <v>3</v>
      </c>
      <c r="L664" s="5"/>
      <c r="M664" s="7" t="s">
        <v>3</v>
      </c>
      <c r="N664" s="243" t="s">
        <v>48</v>
      </c>
      <c r="P664" s="244">
        <f t="shared" ref="P664:P671" si="11">O664*H664</f>
        <v>0</v>
      </c>
      <c r="Q664" s="244">
        <v>0</v>
      </c>
      <c r="R664" s="244">
        <f t="shared" ref="R664:R671" si="12">Q664*H664</f>
        <v>0</v>
      </c>
      <c r="S664" s="244">
        <v>0</v>
      </c>
      <c r="T664" s="245">
        <f t="shared" ref="T664:T671" si="13">S664*H664</f>
        <v>0</v>
      </c>
      <c r="AR664" s="246" t="s">
        <v>148</v>
      </c>
      <c r="AT664" s="246" t="s">
        <v>143</v>
      </c>
      <c r="AU664" s="246" t="s">
        <v>87</v>
      </c>
      <c r="AY664" s="116" t="s">
        <v>141</v>
      </c>
      <c r="BE664" s="247">
        <f t="shared" ref="BE664:BE671" si="14">IF(N664="základní",J664,0)</f>
        <v>0</v>
      </c>
      <c r="BF664" s="247">
        <f t="shared" ref="BF664:BF671" si="15">IF(N664="snížená",J664,0)</f>
        <v>0</v>
      </c>
      <c r="BG664" s="247">
        <f t="shared" ref="BG664:BG671" si="16">IF(N664="zákl. přenesená",J664,0)</f>
        <v>0</v>
      </c>
      <c r="BH664" s="247">
        <f t="shared" ref="BH664:BH671" si="17">IF(N664="sníž. přenesená",J664,0)</f>
        <v>0</v>
      </c>
      <c r="BI664" s="247">
        <f t="shared" ref="BI664:BI671" si="18">IF(N664="nulová",J664,0)</f>
        <v>0</v>
      </c>
      <c r="BJ664" s="116" t="s">
        <v>85</v>
      </c>
      <c r="BK664" s="247">
        <f t="shared" ref="BK664:BK671" si="19">ROUND(I664*H664,2)</f>
        <v>0</v>
      </c>
      <c r="BL664" s="116" t="s">
        <v>148</v>
      </c>
      <c r="BM664" s="246" t="s">
        <v>850</v>
      </c>
    </row>
    <row r="665" spans="2:65" s="8" customFormat="1" ht="16.5" customHeight="1">
      <c r="B665" s="5"/>
      <c r="C665" s="260" t="s">
        <v>851</v>
      </c>
      <c r="D665" s="260" t="s">
        <v>143</v>
      </c>
      <c r="E665" s="261" t="s">
        <v>852</v>
      </c>
      <c r="F665" s="262" t="s">
        <v>853</v>
      </c>
      <c r="G665" s="263" t="s">
        <v>209</v>
      </c>
      <c r="H665" s="264">
        <v>1</v>
      </c>
      <c r="I665" s="6"/>
      <c r="J665" s="266">
        <f t="shared" si="10"/>
        <v>0</v>
      </c>
      <c r="K665" s="262" t="s">
        <v>3</v>
      </c>
      <c r="L665" s="5"/>
      <c r="M665" s="7" t="s">
        <v>3</v>
      </c>
      <c r="N665" s="243" t="s">
        <v>48</v>
      </c>
      <c r="P665" s="244">
        <f t="shared" si="11"/>
        <v>0</v>
      </c>
      <c r="Q665" s="244">
        <v>0</v>
      </c>
      <c r="R665" s="244">
        <f t="shared" si="12"/>
        <v>0</v>
      </c>
      <c r="S665" s="244">
        <v>0</v>
      </c>
      <c r="T665" s="245">
        <f t="shared" si="13"/>
        <v>0</v>
      </c>
      <c r="AR665" s="246" t="s">
        <v>148</v>
      </c>
      <c r="AT665" s="246" t="s">
        <v>143</v>
      </c>
      <c r="AU665" s="246" t="s">
        <v>87</v>
      </c>
      <c r="AY665" s="116" t="s">
        <v>141</v>
      </c>
      <c r="BE665" s="247">
        <f t="shared" si="14"/>
        <v>0</v>
      </c>
      <c r="BF665" s="247">
        <f t="shared" si="15"/>
        <v>0</v>
      </c>
      <c r="BG665" s="247">
        <f t="shared" si="16"/>
        <v>0</v>
      </c>
      <c r="BH665" s="247">
        <f t="shared" si="17"/>
        <v>0</v>
      </c>
      <c r="BI665" s="247">
        <f t="shared" si="18"/>
        <v>0</v>
      </c>
      <c r="BJ665" s="116" t="s">
        <v>85</v>
      </c>
      <c r="BK665" s="247">
        <f t="shared" si="19"/>
        <v>0</v>
      </c>
      <c r="BL665" s="116" t="s">
        <v>148</v>
      </c>
      <c r="BM665" s="246" t="s">
        <v>854</v>
      </c>
    </row>
    <row r="666" spans="2:65" s="8" customFormat="1" ht="16.5" customHeight="1">
      <c r="B666" s="5"/>
      <c r="C666" s="260" t="s">
        <v>855</v>
      </c>
      <c r="D666" s="260" t="s">
        <v>143</v>
      </c>
      <c r="E666" s="261" t="s">
        <v>856</v>
      </c>
      <c r="F666" s="262" t="s">
        <v>857</v>
      </c>
      <c r="G666" s="263" t="s">
        <v>209</v>
      </c>
      <c r="H666" s="264">
        <v>1</v>
      </c>
      <c r="I666" s="6"/>
      <c r="J666" s="266">
        <f t="shared" si="10"/>
        <v>0</v>
      </c>
      <c r="K666" s="262" t="s">
        <v>3</v>
      </c>
      <c r="L666" s="5"/>
      <c r="M666" s="7" t="s">
        <v>3</v>
      </c>
      <c r="N666" s="243" t="s">
        <v>48</v>
      </c>
      <c r="P666" s="244">
        <f t="shared" si="11"/>
        <v>0</v>
      </c>
      <c r="Q666" s="244">
        <v>0</v>
      </c>
      <c r="R666" s="244">
        <f t="shared" si="12"/>
        <v>0</v>
      </c>
      <c r="S666" s="244">
        <v>0</v>
      </c>
      <c r="T666" s="245">
        <f t="shared" si="13"/>
        <v>0</v>
      </c>
      <c r="AR666" s="246" t="s">
        <v>148</v>
      </c>
      <c r="AT666" s="246" t="s">
        <v>143</v>
      </c>
      <c r="AU666" s="246" t="s">
        <v>87</v>
      </c>
      <c r="AY666" s="116" t="s">
        <v>141</v>
      </c>
      <c r="BE666" s="247">
        <f t="shared" si="14"/>
        <v>0</v>
      </c>
      <c r="BF666" s="247">
        <f t="shared" si="15"/>
        <v>0</v>
      </c>
      <c r="BG666" s="247">
        <f t="shared" si="16"/>
        <v>0</v>
      </c>
      <c r="BH666" s="247">
        <f t="shared" si="17"/>
        <v>0</v>
      </c>
      <c r="BI666" s="247">
        <f t="shared" si="18"/>
        <v>0</v>
      </c>
      <c r="BJ666" s="116" t="s">
        <v>85</v>
      </c>
      <c r="BK666" s="247">
        <f t="shared" si="19"/>
        <v>0</v>
      </c>
      <c r="BL666" s="116" t="s">
        <v>148</v>
      </c>
      <c r="BM666" s="246" t="s">
        <v>858</v>
      </c>
    </row>
    <row r="667" spans="2:65" s="8" customFormat="1" ht="24.2" customHeight="1">
      <c r="B667" s="5"/>
      <c r="C667" s="260" t="s">
        <v>859</v>
      </c>
      <c r="D667" s="260" t="s">
        <v>143</v>
      </c>
      <c r="E667" s="261" t="s">
        <v>860</v>
      </c>
      <c r="F667" s="262" t="s">
        <v>861</v>
      </c>
      <c r="G667" s="263" t="s">
        <v>209</v>
      </c>
      <c r="H667" s="264">
        <v>1</v>
      </c>
      <c r="I667" s="6"/>
      <c r="J667" s="266">
        <f t="shared" si="10"/>
        <v>0</v>
      </c>
      <c r="K667" s="262" t="s">
        <v>3</v>
      </c>
      <c r="L667" s="5"/>
      <c r="M667" s="7" t="s">
        <v>3</v>
      </c>
      <c r="N667" s="243" t="s">
        <v>48</v>
      </c>
      <c r="P667" s="244">
        <f t="shared" si="11"/>
        <v>0</v>
      </c>
      <c r="Q667" s="244">
        <v>0</v>
      </c>
      <c r="R667" s="244">
        <f t="shared" si="12"/>
        <v>0</v>
      </c>
      <c r="S667" s="244">
        <v>0</v>
      </c>
      <c r="T667" s="245">
        <f t="shared" si="13"/>
        <v>0</v>
      </c>
      <c r="AR667" s="246" t="s">
        <v>148</v>
      </c>
      <c r="AT667" s="246" t="s">
        <v>143</v>
      </c>
      <c r="AU667" s="246" t="s">
        <v>87</v>
      </c>
      <c r="AY667" s="116" t="s">
        <v>141</v>
      </c>
      <c r="BE667" s="247">
        <f t="shared" si="14"/>
        <v>0</v>
      </c>
      <c r="BF667" s="247">
        <f t="shared" si="15"/>
        <v>0</v>
      </c>
      <c r="BG667" s="247">
        <f t="shared" si="16"/>
        <v>0</v>
      </c>
      <c r="BH667" s="247">
        <f t="shared" si="17"/>
        <v>0</v>
      </c>
      <c r="BI667" s="247">
        <f t="shared" si="18"/>
        <v>0</v>
      </c>
      <c r="BJ667" s="116" t="s">
        <v>85</v>
      </c>
      <c r="BK667" s="247">
        <f t="shared" si="19"/>
        <v>0</v>
      </c>
      <c r="BL667" s="116" t="s">
        <v>148</v>
      </c>
      <c r="BM667" s="246" t="s">
        <v>862</v>
      </c>
    </row>
    <row r="668" spans="2:65" s="8" customFormat="1" ht="24.2" customHeight="1">
      <c r="B668" s="5"/>
      <c r="C668" s="260" t="s">
        <v>863</v>
      </c>
      <c r="D668" s="260" t="s">
        <v>143</v>
      </c>
      <c r="E668" s="261" t="s">
        <v>864</v>
      </c>
      <c r="F668" s="262" t="s">
        <v>865</v>
      </c>
      <c r="G668" s="263" t="s">
        <v>209</v>
      </c>
      <c r="H668" s="264">
        <v>1</v>
      </c>
      <c r="I668" s="6"/>
      <c r="J668" s="266">
        <f t="shared" si="10"/>
        <v>0</v>
      </c>
      <c r="K668" s="262" t="s">
        <v>3</v>
      </c>
      <c r="L668" s="5"/>
      <c r="M668" s="7" t="s">
        <v>3</v>
      </c>
      <c r="N668" s="243" t="s">
        <v>48</v>
      </c>
      <c r="P668" s="244">
        <f t="shared" si="11"/>
        <v>0</v>
      </c>
      <c r="Q668" s="244">
        <v>0</v>
      </c>
      <c r="R668" s="244">
        <f t="shared" si="12"/>
        <v>0</v>
      </c>
      <c r="S668" s="244">
        <v>0</v>
      </c>
      <c r="T668" s="245">
        <f t="shared" si="13"/>
        <v>0</v>
      </c>
      <c r="AR668" s="246" t="s">
        <v>148</v>
      </c>
      <c r="AT668" s="246" t="s">
        <v>143</v>
      </c>
      <c r="AU668" s="246" t="s">
        <v>87</v>
      </c>
      <c r="AY668" s="116" t="s">
        <v>141</v>
      </c>
      <c r="BE668" s="247">
        <f t="shared" si="14"/>
        <v>0</v>
      </c>
      <c r="BF668" s="247">
        <f t="shared" si="15"/>
        <v>0</v>
      </c>
      <c r="BG668" s="247">
        <f t="shared" si="16"/>
        <v>0</v>
      </c>
      <c r="BH668" s="247">
        <f t="shared" si="17"/>
        <v>0</v>
      </c>
      <c r="BI668" s="247">
        <f t="shared" si="18"/>
        <v>0</v>
      </c>
      <c r="BJ668" s="116" t="s">
        <v>85</v>
      </c>
      <c r="BK668" s="247">
        <f t="shared" si="19"/>
        <v>0</v>
      </c>
      <c r="BL668" s="116" t="s">
        <v>148</v>
      </c>
      <c r="BM668" s="246" t="s">
        <v>866</v>
      </c>
    </row>
    <row r="669" spans="2:65" s="8" customFormat="1" ht="16.5" customHeight="1">
      <c r="B669" s="5"/>
      <c r="C669" s="260" t="s">
        <v>867</v>
      </c>
      <c r="D669" s="260" t="s">
        <v>143</v>
      </c>
      <c r="E669" s="261" t="s">
        <v>868</v>
      </c>
      <c r="F669" s="262" t="s">
        <v>869</v>
      </c>
      <c r="G669" s="263" t="s">
        <v>209</v>
      </c>
      <c r="H669" s="264">
        <v>1</v>
      </c>
      <c r="I669" s="6"/>
      <c r="J669" s="266">
        <f t="shared" si="10"/>
        <v>0</v>
      </c>
      <c r="K669" s="262" t="s">
        <v>3</v>
      </c>
      <c r="L669" s="5"/>
      <c r="M669" s="7" t="s">
        <v>3</v>
      </c>
      <c r="N669" s="243" t="s">
        <v>48</v>
      </c>
      <c r="P669" s="244">
        <f t="shared" si="11"/>
        <v>0</v>
      </c>
      <c r="Q669" s="244">
        <v>0</v>
      </c>
      <c r="R669" s="244">
        <f t="shared" si="12"/>
        <v>0</v>
      </c>
      <c r="S669" s="244">
        <v>0</v>
      </c>
      <c r="T669" s="245">
        <f t="shared" si="13"/>
        <v>0</v>
      </c>
      <c r="AR669" s="246" t="s">
        <v>148</v>
      </c>
      <c r="AT669" s="246" t="s">
        <v>143</v>
      </c>
      <c r="AU669" s="246" t="s">
        <v>87</v>
      </c>
      <c r="AY669" s="116" t="s">
        <v>141</v>
      </c>
      <c r="BE669" s="247">
        <f t="shared" si="14"/>
        <v>0</v>
      </c>
      <c r="BF669" s="247">
        <f t="shared" si="15"/>
        <v>0</v>
      </c>
      <c r="BG669" s="247">
        <f t="shared" si="16"/>
        <v>0</v>
      </c>
      <c r="BH669" s="247">
        <f t="shared" si="17"/>
        <v>0</v>
      </c>
      <c r="BI669" s="247">
        <f t="shared" si="18"/>
        <v>0</v>
      </c>
      <c r="BJ669" s="116" t="s">
        <v>85</v>
      </c>
      <c r="BK669" s="247">
        <f t="shared" si="19"/>
        <v>0</v>
      </c>
      <c r="BL669" s="116" t="s">
        <v>148</v>
      </c>
      <c r="BM669" s="246" t="s">
        <v>870</v>
      </c>
    </row>
    <row r="670" spans="2:65" s="8" customFormat="1" ht="21.75" customHeight="1">
      <c r="B670" s="5"/>
      <c r="C670" s="260" t="s">
        <v>871</v>
      </c>
      <c r="D670" s="260" t="s">
        <v>143</v>
      </c>
      <c r="E670" s="261" t="s">
        <v>872</v>
      </c>
      <c r="F670" s="262" t="s">
        <v>873</v>
      </c>
      <c r="G670" s="263" t="s">
        <v>209</v>
      </c>
      <c r="H670" s="264">
        <v>1</v>
      </c>
      <c r="I670" s="6"/>
      <c r="J670" s="266">
        <f t="shared" si="10"/>
        <v>0</v>
      </c>
      <c r="K670" s="262" t="s">
        <v>3</v>
      </c>
      <c r="L670" s="5"/>
      <c r="M670" s="7" t="s">
        <v>3</v>
      </c>
      <c r="N670" s="243" t="s">
        <v>48</v>
      </c>
      <c r="P670" s="244">
        <f t="shared" si="11"/>
        <v>0</v>
      </c>
      <c r="Q670" s="244">
        <v>0</v>
      </c>
      <c r="R670" s="244">
        <f t="shared" si="12"/>
        <v>0</v>
      </c>
      <c r="S670" s="244">
        <v>0</v>
      </c>
      <c r="T670" s="245">
        <f t="shared" si="13"/>
        <v>0</v>
      </c>
      <c r="AR670" s="246" t="s">
        <v>148</v>
      </c>
      <c r="AT670" s="246" t="s">
        <v>143</v>
      </c>
      <c r="AU670" s="246" t="s">
        <v>87</v>
      </c>
      <c r="AY670" s="116" t="s">
        <v>141</v>
      </c>
      <c r="BE670" s="247">
        <f t="shared" si="14"/>
        <v>0</v>
      </c>
      <c r="BF670" s="247">
        <f t="shared" si="15"/>
        <v>0</v>
      </c>
      <c r="BG670" s="247">
        <f t="shared" si="16"/>
        <v>0</v>
      </c>
      <c r="BH670" s="247">
        <f t="shared" si="17"/>
        <v>0</v>
      </c>
      <c r="BI670" s="247">
        <f t="shared" si="18"/>
        <v>0</v>
      </c>
      <c r="BJ670" s="116" t="s">
        <v>85</v>
      </c>
      <c r="BK670" s="247">
        <f t="shared" si="19"/>
        <v>0</v>
      </c>
      <c r="BL670" s="116" t="s">
        <v>148</v>
      </c>
      <c r="BM670" s="246" t="s">
        <v>874</v>
      </c>
    </row>
    <row r="671" spans="2:65" s="8" customFormat="1" ht="24.2" customHeight="1">
      <c r="B671" s="5"/>
      <c r="C671" s="260" t="s">
        <v>875</v>
      </c>
      <c r="D671" s="260" t="s">
        <v>143</v>
      </c>
      <c r="E671" s="261" t="s">
        <v>876</v>
      </c>
      <c r="F671" s="262" t="s">
        <v>877</v>
      </c>
      <c r="G671" s="263" t="s">
        <v>209</v>
      </c>
      <c r="H671" s="264">
        <v>1</v>
      </c>
      <c r="I671" s="6"/>
      <c r="J671" s="266">
        <f t="shared" si="10"/>
        <v>0</v>
      </c>
      <c r="K671" s="262" t="s">
        <v>3</v>
      </c>
      <c r="L671" s="5"/>
      <c r="M671" s="7" t="s">
        <v>3</v>
      </c>
      <c r="N671" s="243" t="s">
        <v>48</v>
      </c>
      <c r="P671" s="244">
        <f t="shared" si="11"/>
        <v>0</v>
      </c>
      <c r="Q671" s="244">
        <v>0</v>
      </c>
      <c r="R671" s="244">
        <f t="shared" si="12"/>
        <v>0</v>
      </c>
      <c r="S671" s="244">
        <v>0</v>
      </c>
      <c r="T671" s="245">
        <f t="shared" si="13"/>
        <v>0</v>
      </c>
      <c r="AR671" s="246" t="s">
        <v>148</v>
      </c>
      <c r="AT671" s="246" t="s">
        <v>143</v>
      </c>
      <c r="AU671" s="246" t="s">
        <v>87</v>
      </c>
      <c r="AY671" s="116" t="s">
        <v>141</v>
      </c>
      <c r="BE671" s="247">
        <f t="shared" si="14"/>
        <v>0</v>
      </c>
      <c r="BF671" s="247">
        <f t="shared" si="15"/>
        <v>0</v>
      </c>
      <c r="BG671" s="247">
        <f t="shared" si="16"/>
        <v>0</v>
      </c>
      <c r="BH671" s="247">
        <f t="shared" si="17"/>
        <v>0</v>
      </c>
      <c r="BI671" s="247">
        <f t="shared" si="18"/>
        <v>0</v>
      </c>
      <c r="BJ671" s="116" t="s">
        <v>85</v>
      </c>
      <c r="BK671" s="247">
        <f t="shared" si="19"/>
        <v>0</v>
      </c>
      <c r="BL671" s="116" t="s">
        <v>148</v>
      </c>
      <c r="BM671" s="246" t="s">
        <v>878</v>
      </c>
    </row>
    <row r="672" spans="2:65" s="9" customFormat="1" ht="11.25">
      <c r="B672" s="248"/>
      <c r="C672" s="267"/>
      <c r="D672" s="268" t="s">
        <v>152</v>
      </c>
      <c r="E672" s="269" t="s">
        <v>3</v>
      </c>
      <c r="F672" s="270" t="s">
        <v>879</v>
      </c>
      <c r="G672" s="267"/>
      <c r="H672" s="269" t="s">
        <v>3</v>
      </c>
      <c r="I672" s="267"/>
      <c r="J672" s="267"/>
      <c r="K672" s="267"/>
      <c r="L672" s="248"/>
      <c r="M672" s="250"/>
      <c r="T672" s="251"/>
      <c r="AT672" s="249" t="s">
        <v>152</v>
      </c>
      <c r="AU672" s="249" t="s">
        <v>87</v>
      </c>
      <c r="AV672" s="9" t="s">
        <v>85</v>
      </c>
      <c r="AW672" s="9" t="s">
        <v>37</v>
      </c>
      <c r="AX672" s="9" t="s">
        <v>77</v>
      </c>
      <c r="AY672" s="249" t="s">
        <v>141</v>
      </c>
    </row>
    <row r="673" spans="2:65" s="9" customFormat="1" ht="11.25">
      <c r="B673" s="248"/>
      <c r="C673" s="267"/>
      <c r="D673" s="268" t="s">
        <v>152</v>
      </c>
      <c r="E673" s="269" t="s">
        <v>3</v>
      </c>
      <c r="F673" s="270" t="s">
        <v>880</v>
      </c>
      <c r="G673" s="267"/>
      <c r="H673" s="269" t="s">
        <v>3</v>
      </c>
      <c r="I673" s="267"/>
      <c r="J673" s="267"/>
      <c r="K673" s="267"/>
      <c r="L673" s="248"/>
      <c r="M673" s="250"/>
      <c r="T673" s="251"/>
      <c r="AT673" s="249" t="s">
        <v>152</v>
      </c>
      <c r="AU673" s="249" t="s">
        <v>87</v>
      </c>
      <c r="AV673" s="9" t="s">
        <v>85</v>
      </c>
      <c r="AW673" s="9" t="s">
        <v>37</v>
      </c>
      <c r="AX673" s="9" t="s">
        <v>77</v>
      </c>
      <c r="AY673" s="249" t="s">
        <v>141</v>
      </c>
    </row>
    <row r="674" spans="2:65" s="10" customFormat="1" ht="11.25">
      <c r="B674" s="252"/>
      <c r="C674" s="271"/>
      <c r="D674" s="268" t="s">
        <v>152</v>
      </c>
      <c r="E674" s="272" t="s">
        <v>3</v>
      </c>
      <c r="F674" s="273" t="s">
        <v>881</v>
      </c>
      <c r="G674" s="271"/>
      <c r="H674" s="274">
        <v>1</v>
      </c>
      <c r="I674" s="271"/>
      <c r="J674" s="271"/>
      <c r="K674" s="271"/>
      <c r="L674" s="252"/>
      <c r="M674" s="254"/>
      <c r="T674" s="255"/>
      <c r="AT674" s="253" t="s">
        <v>152</v>
      </c>
      <c r="AU674" s="253" t="s">
        <v>87</v>
      </c>
      <c r="AV674" s="10" t="s">
        <v>87</v>
      </c>
      <c r="AW674" s="10" t="s">
        <v>37</v>
      </c>
      <c r="AX674" s="10" t="s">
        <v>85</v>
      </c>
      <c r="AY674" s="253" t="s">
        <v>141</v>
      </c>
    </row>
    <row r="675" spans="2:65" s="8" customFormat="1" ht="16.5" customHeight="1">
      <c r="B675" s="5"/>
      <c r="C675" s="260" t="s">
        <v>882</v>
      </c>
      <c r="D675" s="260" t="s">
        <v>143</v>
      </c>
      <c r="E675" s="261" t="s">
        <v>883</v>
      </c>
      <c r="F675" s="262" t="s">
        <v>884</v>
      </c>
      <c r="G675" s="263" t="s">
        <v>209</v>
      </c>
      <c r="H675" s="264">
        <v>1</v>
      </c>
      <c r="I675" s="6"/>
      <c r="J675" s="266">
        <f>ROUND(I675*H675,2)</f>
        <v>0</v>
      </c>
      <c r="K675" s="262" t="s">
        <v>3</v>
      </c>
      <c r="L675" s="5"/>
      <c r="M675" s="7" t="s">
        <v>3</v>
      </c>
      <c r="N675" s="243" t="s">
        <v>48</v>
      </c>
      <c r="P675" s="244">
        <f>O675*H675</f>
        <v>0</v>
      </c>
      <c r="Q675" s="244">
        <v>0</v>
      </c>
      <c r="R675" s="244">
        <f>Q675*H675</f>
        <v>0</v>
      </c>
      <c r="S675" s="244">
        <v>0</v>
      </c>
      <c r="T675" s="245">
        <f>S675*H675</f>
        <v>0</v>
      </c>
      <c r="AR675" s="246" t="s">
        <v>148</v>
      </c>
      <c r="AT675" s="246" t="s">
        <v>143</v>
      </c>
      <c r="AU675" s="246" t="s">
        <v>87</v>
      </c>
      <c r="AY675" s="116" t="s">
        <v>141</v>
      </c>
      <c r="BE675" s="247">
        <f>IF(N675="základní",J675,0)</f>
        <v>0</v>
      </c>
      <c r="BF675" s="247">
        <f>IF(N675="snížená",J675,0)</f>
        <v>0</v>
      </c>
      <c r="BG675" s="247">
        <f>IF(N675="zákl. přenesená",J675,0)</f>
        <v>0</v>
      </c>
      <c r="BH675" s="247">
        <f>IF(N675="sníž. přenesená",J675,0)</f>
        <v>0</v>
      </c>
      <c r="BI675" s="247">
        <f>IF(N675="nulová",J675,0)</f>
        <v>0</v>
      </c>
      <c r="BJ675" s="116" t="s">
        <v>85</v>
      </c>
      <c r="BK675" s="247">
        <f>ROUND(I675*H675,2)</f>
        <v>0</v>
      </c>
      <c r="BL675" s="116" t="s">
        <v>148</v>
      </c>
      <c r="BM675" s="246" t="s">
        <v>885</v>
      </c>
    </row>
    <row r="676" spans="2:65" s="4" customFormat="1" ht="22.9" customHeight="1">
      <c r="B676" s="236"/>
      <c r="C676" s="277"/>
      <c r="D676" s="278" t="s">
        <v>76</v>
      </c>
      <c r="E676" s="279" t="s">
        <v>886</v>
      </c>
      <c r="F676" s="279" t="s">
        <v>887</v>
      </c>
      <c r="G676" s="277"/>
      <c r="H676" s="277"/>
      <c r="I676" s="277"/>
      <c r="J676" s="280">
        <f>BK676</f>
        <v>0</v>
      </c>
      <c r="K676" s="277"/>
      <c r="L676" s="236"/>
      <c r="M676" s="238"/>
      <c r="P676" s="239">
        <f>SUM(P677:P712)</f>
        <v>0</v>
      </c>
      <c r="R676" s="239">
        <f>SUM(R677:R712)</f>
        <v>0</v>
      </c>
      <c r="T676" s="240">
        <f>SUM(T677:T712)</f>
        <v>0</v>
      </c>
      <c r="AR676" s="237" t="s">
        <v>85</v>
      </c>
      <c r="AT676" s="241" t="s">
        <v>76</v>
      </c>
      <c r="AU676" s="241" t="s">
        <v>85</v>
      </c>
      <c r="AY676" s="237" t="s">
        <v>141</v>
      </c>
      <c r="BK676" s="242">
        <f>SUM(BK677:BK712)</f>
        <v>0</v>
      </c>
    </row>
    <row r="677" spans="2:65" s="8" customFormat="1" ht="16.5" customHeight="1">
      <c r="B677" s="5"/>
      <c r="C677" s="260" t="s">
        <v>888</v>
      </c>
      <c r="D677" s="260" t="s">
        <v>143</v>
      </c>
      <c r="E677" s="261" t="s">
        <v>889</v>
      </c>
      <c r="F677" s="262" t="s">
        <v>890</v>
      </c>
      <c r="G677" s="263" t="s">
        <v>891</v>
      </c>
      <c r="H677" s="264">
        <v>3265.6469999999999</v>
      </c>
      <c r="I677" s="6"/>
      <c r="J677" s="266">
        <f>ROUND(I677*H677,2)</f>
        <v>0</v>
      </c>
      <c r="K677" s="262" t="s">
        <v>147</v>
      </c>
      <c r="L677" s="5"/>
      <c r="M677" s="7" t="s">
        <v>3</v>
      </c>
      <c r="N677" s="243" t="s">
        <v>48</v>
      </c>
      <c r="P677" s="244">
        <f>O677*H677</f>
        <v>0</v>
      </c>
      <c r="Q677" s="244">
        <v>0</v>
      </c>
      <c r="R677" s="244">
        <f>Q677*H677</f>
        <v>0</v>
      </c>
      <c r="S677" s="244">
        <v>0</v>
      </c>
      <c r="T677" s="245">
        <f>S677*H677</f>
        <v>0</v>
      </c>
      <c r="AR677" s="246" t="s">
        <v>148</v>
      </c>
      <c r="AT677" s="246" t="s">
        <v>143</v>
      </c>
      <c r="AU677" s="246" t="s">
        <v>87</v>
      </c>
      <c r="AY677" s="116" t="s">
        <v>141</v>
      </c>
      <c r="BE677" s="247">
        <f>IF(N677="základní",J677,0)</f>
        <v>0</v>
      </c>
      <c r="BF677" s="247">
        <f>IF(N677="snížená",J677,0)</f>
        <v>0</v>
      </c>
      <c r="BG677" s="247">
        <f>IF(N677="zákl. přenesená",J677,0)</f>
        <v>0</v>
      </c>
      <c r="BH677" s="247">
        <f>IF(N677="sníž. přenesená",J677,0)</f>
        <v>0</v>
      </c>
      <c r="BI677" s="247">
        <f>IF(N677="nulová",J677,0)</f>
        <v>0</v>
      </c>
      <c r="BJ677" s="116" t="s">
        <v>85</v>
      </c>
      <c r="BK677" s="247">
        <f>ROUND(I677*H677,2)</f>
        <v>0</v>
      </c>
      <c r="BL677" s="116" t="s">
        <v>148</v>
      </c>
      <c r="BM677" s="246" t="s">
        <v>892</v>
      </c>
    </row>
    <row r="678" spans="2:65" s="8" customFormat="1" ht="11.25">
      <c r="B678" s="5"/>
      <c r="C678" s="172"/>
      <c r="D678" s="275" t="s">
        <v>150</v>
      </c>
      <c r="E678" s="172"/>
      <c r="F678" s="276" t="s">
        <v>893</v>
      </c>
      <c r="G678" s="172"/>
      <c r="H678" s="172"/>
      <c r="I678" s="172"/>
      <c r="J678" s="172"/>
      <c r="K678" s="172"/>
      <c r="L678" s="5"/>
      <c r="M678" s="256"/>
      <c r="T678" s="142"/>
      <c r="AT678" s="116" t="s">
        <v>150</v>
      </c>
      <c r="AU678" s="116" t="s">
        <v>87</v>
      </c>
    </row>
    <row r="679" spans="2:65" s="8" customFormat="1" ht="21.75" customHeight="1">
      <c r="B679" s="5"/>
      <c r="C679" s="260" t="s">
        <v>894</v>
      </c>
      <c r="D679" s="260" t="s">
        <v>143</v>
      </c>
      <c r="E679" s="261" t="s">
        <v>895</v>
      </c>
      <c r="F679" s="262" t="s">
        <v>896</v>
      </c>
      <c r="G679" s="263" t="s">
        <v>891</v>
      </c>
      <c r="H679" s="264">
        <v>3265.6469999999999</v>
      </c>
      <c r="I679" s="6"/>
      <c r="J679" s="266">
        <f>ROUND(I679*H679,2)</f>
        <v>0</v>
      </c>
      <c r="K679" s="262" t="s">
        <v>147</v>
      </c>
      <c r="L679" s="5"/>
      <c r="M679" s="7" t="s">
        <v>3</v>
      </c>
      <c r="N679" s="243" t="s">
        <v>48</v>
      </c>
      <c r="P679" s="244">
        <f>O679*H679</f>
        <v>0</v>
      </c>
      <c r="Q679" s="244">
        <v>0</v>
      </c>
      <c r="R679" s="244">
        <f>Q679*H679</f>
        <v>0</v>
      </c>
      <c r="S679" s="244">
        <v>0</v>
      </c>
      <c r="T679" s="245">
        <f>S679*H679</f>
        <v>0</v>
      </c>
      <c r="AR679" s="246" t="s">
        <v>148</v>
      </c>
      <c r="AT679" s="246" t="s">
        <v>143</v>
      </c>
      <c r="AU679" s="246" t="s">
        <v>87</v>
      </c>
      <c r="AY679" s="116" t="s">
        <v>141</v>
      </c>
      <c r="BE679" s="247">
        <f>IF(N679="základní",J679,0)</f>
        <v>0</v>
      </c>
      <c r="BF679" s="247">
        <f>IF(N679="snížená",J679,0)</f>
        <v>0</v>
      </c>
      <c r="BG679" s="247">
        <f>IF(N679="zákl. přenesená",J679,0)</f>
        <v>0</v>
      </c>
      <c r="BH679" s="247">
        <f>IF(N679="sníž. přenesená",J679,0)</f>
        <v>0</v>
      </c>
      <c r="BI679" s="247">
        <f>IF(N679="nulová",J679,0)</f>
        <v>0</v>
      </c>
      <c r="BJ679" s="116" t="s">
        <v>85</v>
      </c>
      <c r="BK679" s="247">
        <f>ROUND(I679*H679,2)</f>
        <v>0</v>
      </c>
      <c r="BL679" s="116" t="s">
        <v>148</v>
      </c>
      <c r="BM679" s="246" t="s">
        <v>897</v>
      </c>
    </row>
    <row r="680" spans="2:65" s="8" customFormat="1" ht="11.25">
      <c r="B680" s="5"/>
      <c r="C680" s="172"/>
      <c r="D680" s="275" t="s">
        <v>150</v>
      </c>
      <c r="E680" s="172"/>
      <c r="F680" s="276" t="s">
        <v>898</v>
      </c>
      <c r="G680" s="172"/>
      <c r="H680" s="172"/>
      <c r="I680" s="172"/>
      <c r="J680" s="172"/>
      <c r="K680" s="172"/>
      <c r="L680" s="5"/>
      <c r="M680" s="256"/>
      <c r="T680" s="142"/>
      <c r="AT680" s="116" t="s">
        <v>150</v>
      </c>
      <c r="AU680" s="116" t="s">
        <v>87</v>
      </c>
    </row>
    <row r="681" spans="2:65" s="8" customFormat="1" ht="16.5" customHeight="1">
      <c r="B681" s="5"/>
      <c r="C681" s="260" t="s">
        <v>899</v>
      </c>
      <c r="D681" s="260" t="s">
        <v>143</v>
      </c>
      <c r="E681" s="261" t="s">
        <v>900</v>
      </c>
      <c r="F681" s="262" t="s">
        <v>901</v>
      </c>
      <c r="G681" s="263" t="s">
        <v>891</v>
      </c>
      <c r="H681" s="264">
        <v>12262.277</v>
      </c>
      <c r="I681" s="6"/>
      <c r="J681" s="266">
        <f>ROUND(I681*H681,2)</f>
        <v>0</v>
      </c>
      <c r="K681" s="262" t="s">
        <v>147</v>
      </c>
      <c r="L681" s="5"/>
      <c r="M681" s="7" t="s">
        <v>3</v>
      </c>
      <c r="N681" s="243" t="s">
        <v>48</v>
      </c>
      <c r="P681" s="244">
        <f>O681*H681</f>
        <v>0</v>
      </c>
      <c r="Q681" s="244">
        <v>0</v>
      </c>
      <c r="R681" s="244">
        <f>Q681*H681</f>
        <v>0</v>
      </c>
      <c r="S681" s="244">
        <v>0</v>
      </c>
      <c r="T681" s="245">
        <f>S681*H681</f>
        <v>0</v>
      </c>
      <c r="AR681" s="246" t="s">
        <v>148</v>
      </c>
      <c r="AT681" s="246" t="s">
        <v>143</v>
      </c>
      <c r="AU681" s="246" t="s">
        <v>87</v>
      </c>
      <c r="AY681" s="116" t="s">
        <v>141</v>
      </c>
      <c r="BE681" s="247">
        <f>IF(N681="základní",J681,0)</f>
        <v>0</v>
      </c>
      <c r="BF681" s="247">
        <f>IF(N681="snížená",J681,0)</f>
        <v>0</v>
      </c>
      <c r="BG681" s="247">
        <f>IF(N681="zákl. přenesená",J681,0)</f>
        <v>0</v>
      </c>
      <c r="BH681" s="247">
        <f>IF(N681="sníž. přenesená",J681,0)</f>
        <v>0</v>
      </c>
      <c r="BI681" s="247">
        <f>IF(N681="nulová",J681,0)</f>
        <v>0</v>
      </c>
      <c r="BJ681" s="116" t="s">
        <v>85</v>
      </c>
      <c r="BK681" s="247">
        <f>ROUND(I681*H681,2)</f>
        <v>0</v>
      </c>
      <c r="BL681" s="116" t="s">
        <v>148</v>
      </c>
      <c r="BM681" s="246" t="s">
        <v>902</v>
      </c>
    </row>
    <row r="682" spans="2:65" s="8" customFormat="1" ht="11.25">
      <c r="B682" s="5"/>
      <c r="C682" s="172"/>
      <c r="D682" s="275" t="s">
        <v>150</v>
      </c>
      <c r="E682" s="172"/>
      <c r="F682" s="276" t="s">
        <v>903</v>
      </c>
      <c r="G682" s="172"/>
      <c r="H682" s="172"/>
      <c r="I682" s="172"/>
      <c r="J682" s="172"/>
      <c r="K682" s="172"/>
      <c r="L682" s="5"/>
      <c r="M682" s="256"/>
      <c r="T682" s="142"/>
      <c r="AT682" s="116" t="s">
        <v>150</v>
      </c>
      <c r="AU682" s="116" t="s">
        <v>87</v>
      </c>
    </row>
    <row r="683" spans="2:65" s="10" customFormat="1" ht="11.25">
      <c r="B683" s="252"/>
      <c r="C683" s="271"/>
      <c r="D683" s="268" t="s">
        <v>152</v>
      </c>
      <c r="E683" s="272" t="s">
        <v>3</v>
      </c>
      <c r="F683" s="273" t="s">
        <v>904</v>
      </c>
      <c r="G683" s="271"/>
      <c r="H683" s="274">
        <v>7947.9390000000003</v>
      </c>
      <c r="I683" s="271"/>
      <c r="J683" s="271"/>
      <c r="K683" s="271"/>
      <c r="L683" s="252"/>
      <c r="M683" s="254"/>
      <c r="T683" s="255"/>
      <c r="AT683" s="253" t="s">
        <v>152</v>
      </c>
      <c r="AU683" s="253" t="s">
        <v>87</v>
      </c>
      <c r="AV683" s="10" t="s">
        <v>87</v>
      </c>
      <c r="AW683" s="10" t="s">
        <v>37</v>
      </c>
      <c r="AX683" s="10" t="s">
        <v>77</v>
      </c>
      <c r="AY683" s="253" t="s">
        <v>141</v>
      </c>
    </row>
    <row r="684" spans="2:65" s="10" customFormat="1" ht="11.25">
      <c r="B684" s="252"/>
      <c r="C684" s="271"/>
      <c r="D684" s="268" t="s">
        <v>152</v>
      </c>
      <c r="E684" s="272" t="s">
        <v>3</v>
      </c>
      <c r="F684" s="273" t="s">
        <v>905</v>
      </c>
      <c r="G684" s="271"/>
      <c r="H684" s="274">
        <v>4314.3379999999997</v>
      </c>
      <c r="I684" s="271"/>
      <c r="J684" s="271"/>
      <c r="K684" s="271"/>
      <c r="L684" s="252"/>
      <c r="M684" s="254"/>
      <c r="T684" s="255"/>
      <c r="AT684" s="253" t="s">
        <v>152</v>
      </c>
      <c r="AU684" s="253" t="s">
        <v>87</v>
      </c>
      <c r="AV684" s="10" t="s">
        <v>87</v>
      </c>
      <c r="AW684" s="10" t="s">
        <v>37</v>
      </c>
      <c r="AX684" s="10" t="s">
        <v>77</v>
      </c>
      <c r="AY684" s="253" t="s">
        <v>141</v>
      </c>
    </row>
    <row r="685" spans="2:65" s="11" customFormat="1" ht="11.25">
      <c r="B685" s="318"/>
      <c r="C685" s="332"/>
      <c r="D685" s="268" t="s">
        <v>152</v>
      </c>
      <c r="E685" s="333" t="s">
        <v>3</v>
      </c>
      <c r="F685" s="334" t="s">
        <v>173</v>
      </c>
      <c r="G685" s="332"/>
      <c r="H685" s="335">
        <v>12262.277</v>
      </c>
      <c r="I685" s="332"/>
      <c r="J685" s="332"/>
      <c r="K685" s="332"/>
      <c r="L685" s="318"/>
      <c r="M685" s="320"/>
      <c r="T685" s="321"/>
      <c r="AT685" s="319" t="s">
        <v>152</v>
      </c>
      <c r="AU685" s="319" t="s">
        <v>87</v>
      </c>
      <c r="AV685" s="11" t="s">
        <v>148</v>
      </c>
      <c r="AW685" s="11" t="s">
        <v>37</v>
      </c>
      <c r="AX685" s="11" t="s">
        <v>85</v>
      </c>
      <c r="AY685" s="319" t="s">
        <v>141</v>
      </c>
    </row>
    <row r="686" spans="2:65" s="8" customFormat="1" ht="16.5" customHeight="1">
      <c r="B686" s="5"/>
      <c r="C686" s="260" t="s">
        <v>906</v>
      </c>
      <c r="D686" s="260" t="s">
        <v>143</v>
      </c>
      <c r="E686" s="261" t="s">
        <v>907</v>
      </c>
      <c r="F686" s="262" t="s">
        <v>908</v>
      </c>
      <c r="G686" s="263" t="s">
        <v>891</v>
      </c>
      <c r="H686" s="264">
        <v>3265.6469999999999</v>
      </c>
      <c r="I686" s="6"/>
      <c r="J686" s="266">
        <f>ROUND(I686*H686,2)</f>
        <v>0</v>
      </c>
      <c r="K686" s="262" t="s">
        <v>147</v>
      </c>
      <c r="L686" s="5"/>
      <c r="M686" s="7" t="s">
        <v>3</v>
      </c>
      <c r="N686" s="243" t="s">
        <v>48</v>
      </c>
      <c r="P686" s="244">
        <f>O686*H686</f>
        <v>0</v>
      </c>
      <c r="Q686" s="244">
        <v>0</v>
      </c>
      <c r="R686" s="244">
        <f>Q686*H686</f>
        <v>0</v>
      </c>
      <c r="S686" s="244">
        <v>0</v>
      </c>
      <c r="T686" s="245">
        <f>S686*H686</f>
        <v>0</v>
      </c>
      <c r="AR686" s="246" t="s">
        <v>148</v>
      </c>
      <c r="AT686" s="246" t="s">
        <v>143</v>
      </c>
      <c r="AU686" s="246" t="s">
        <v>87</v>
      </c>
      <c r="AY686" s="116" t="s">
        <v>141</v>
      </c>
      <c r="BE686" s="247">
        <f>IF(N686="základní",J686,0)</f>
        <v>0</v>
      </c>
      <c r="BF686" s="247">
        <f>IF(N686="snížená",J686,0)</f>
        <v>0</v>
      </c>
      <c r="BG686" s="247">
        <f>IF(N686="zákl. přenesená",J686,0)</f>
        <v>0</v>
      </c>
      <c r="BH686" s="247">
        <f>IF(N686="sníž. přenesená",J686,0)</f>
        <v>0</v>
      </c>
      <c r="BI686" s="247">
        <f>IF(N686="nulová",J686,0)</f>
        <v>0</v>
      </c>
      <c r="BJ686" s="116" t="s">
        <v>85</v>
      </c>
      <c r="BK686" s="247">
        <f>ROUND(I686*H686,2)</f>
        <v>0</v>
      </c>
      <c r="BL686" s="116" t="s">
        <v>148</v>
      </c>
      <c r="BM686" s="246" t="s">
        <v>909</v>
      </c>
    </row>
    <row r="687" spans="2:65" s="8" customFormat="1" ht="11.25">
      <c r="B687" s="5"/>
      <c r="C687" s="172"/>
      <c r="D687" s="275" t="s">
        <v>150</v>
      </c>
      <c r="E687" s="172"/>
      <c r="F687" s="276" t="s">
        <v>910</v>
      </c>
      <c r="G687" s="172"/>
      <c r="H687" s="172"/>
      <c r="I687" s="172"/>
      <c r="J687" s="172"/>
      <c r="K687" s="172"/>
      <c r="L687" s="5"/>
      <c r="M687" s="256"/>
      <c r="T687" s="142"/>
      <c r="AT687" s="116" t="s">
        <v>150</v>
      </c>
      <c r="AU687" s="116" t="s">
        <v>87</v>
      </c>
    </row>
    <row r="688" spans="2:65" s="8" customFormat="1" ht="24.2" customHeight="1">
      <c r="B688" s="5"/>
      <c r="C688" s="260" t="s">
        <v>911</v>
      </c>
      <c r="D688" s="260" t="s">
        <v>143</v>
      </c>
      <c r="E688" s="261" t="s">
        <v>912</v>
      </c>
      <c r="F688" s="262" t="s">
        <v>913</v>
      </c>
      <c r="G688" s="263" t="s">
        <v>891</v>
      </c>
      <c r="H688" s="264">
        <v>1477.135</v>
      </c>
      <c r="I688" s="6"/>
      <c r="J688" s="266">
        <f>ROUND(I688*H688,2)</f>
        <v>0</v>
      </c>
      <c r="K688" s="262" t="s">
        <v>147</v>
      </c>
      <c r="L688" s="5"/>
      <c r="M688" s="7" t="s">
        <v>3</v>
      </c>
      <c r="N688" s="243" t="s">
        <v>48</v>
      </c>
      <c r="P688" s="244">
        <f>O688*H688</f>
        <v>0</v>
      </c>
      <c r="Q688" s="244">
        <v>0</v>
      </c>
      <c r="R688" s="244">
        <f>Q688*H688</f>
        <v>0</v>
      </c>
      <c r="S688" s="244">
        <v>0</v>
      </c>
      <c r="T688" s="245">
        <f>S688*H688</f>
        <v>0</v>
      </c>
      <c r="AR688" s="246" t="s">
        <v>148</v>
      </c>
      <c r="AT688" s="246" t="s">
        <v>143</v>
      </c>
      <c r="AU688" s="246" t="s">
        <v>87</v>
      </c>
      <c r="AY688" s="116" t="s">
        <v>141</v>
      </c>
      <c r="BE688" s="247">
        <f>IF(N688="základní",J688,0)</f>
        <v>0</v>
      </c>
      <c r="BF688" s="247">
        <f>IF(N688="snížená",J688,0)</f>
        <v>0</v>
      </c>
      <c r="BG688" s="247">
        <f>IF(N688="zákl. přenesená",J688,0)</f>
        <v>0</v>
      </c>
      <c r="BH688" s="247">
        <f>IF(N688="sníž. přenesená",J688,0)</f>
        <v>0</v>
      </c>
      <c r="BI688" s="247">
        <f>IF(N688="nulová",J688,0)</f>
        <v>0</v>
      </c>
      <c r="BJ688" s="116" t="s">
        <v>85</v>
      </c>
      <c r="BK688" s="247">
        <f>ROUND(I688*H688,2)</f>
        <v>0</v>
      </c>
      <c r="BL688" s="116" t="s">
        <v>148</v>
      </c>
      <c r="BM688" s="246" t="s">
        <v>914</v>
      </c>
    </row>
    <row r="689" spans="2:65" s="8" customFormat="1" ht="11.25">
      <c r="B689" s="5"/>
      <c r="C689" s="172"/>
      <c r="D689" s="275" t="s">
        <v>150</v>
      </c>
      <c r="E689" s="172"/>
      <c r="F689" s="276" t="s">
        <v>915</v>
      </c>
      <c r="G689" s="172"/>
      <c r="H689" s="172"/>
      <c r="I689" s="172"/>
      <c r="J689" s="172"/>
      <c r="K689" s="172"/>
      <c r="L689" s="5"/>
      <c r="M689" s="256"/>
      <c r="T689" s="142"/>
      <c r="AT689" s="116" t="s">
        <v>150</v>
      </c>
      <c r="AU689" s="116" t="s">
        <v>87</v>
      </c>
    </row>
    <row r="690" spans="2:65" s="10" customFormat="1" ht="11.25">
      <c r="B690" s="252"/>
      <c r="C690" s="271"/>
      <c r="D690" s="268" t="s">
        <v>152</v>
      </c>
      <c r="E690" s="272" t="s">
        <v>3</v>
      </c>
      <c r="F690" s="273" t="s">
        <v>916</v>
      </c>
      <c r="G690" s="271"/>
      <c r="H690" s="274">
        <v>3265.6469999999999</v>
      </c>
      <c r="I690" s="271"/>
      <c r="J690" s="271"/>
      <c r="K690" s="271"/>
      <c r="L690" s="252"/>
      <c r="M690" s="254"/>
      <c r="T690" s="255"/>
      <c r="AT690" s="253" t="s">
        <v>152</v>
      </c>
      <c r="AU690" s="253" t="s">
        <v>87</v>
      </c>
      <c r="AV690" s="10" t="s">
        <v>87</v>
      </c>
      <c r="AW690" s="10" t="s">
        <v>37</v>
      </c>
      <c r="AX690" s="10" t="s">
        <v>77</v>
      </c>
      <c r="AY690" s="253" t="s">
        <v>141</v>
      </c>
    </row>
    <row r="691" spans="2:65" s="10" customFormat="1" ht="11.25">
      <c r="B691" s="252"/>
      <c r="C691" s="271"/>
      <c r="D691" s="268" t="s">
        <v>152</v>
      </c>
      <c r="E691" s="272" t="s">
        <v>3</v>
      </c>
      <c r="F691" s="273" t="s">
        <v>917</v>
      </c>
      <c r="G691" s="271"/>
      <c r="H691" s="274">
        <v>-19.010000000000002</v>
      </c>
      <c r="I691" s="271"/>
      <c r="J691" s="271"/>
      <c r="K691" s="271"/>
      <c r="L691" s="252"/>
      <c r="M691" s="254"/>
      <c r="T691" s="255"/>
      <c r="AT691" s="253" t="s">
        <v>152</v>
      </c>
      <c r="AU691" s="253" t="s">
        <v>87</v>
      </c>
      <c r="AV691" s="10" t="s">
        <v>87</v>
      </c>
      <c r="AW691" s="10" t="s">
        <v>37</v>
      </c>
      <c r="AX691" s="10" t="s">
        <v>77</v>
      </c>
      <c r="AY691" s="253" t="s">
        <v>141</v>
      </c>
    </row>
    <row r="692" spans="2:65" s="10" customFormat="1" ht="11.25">
      <c r="B692" s="252"/>
      <c r="C692" s="271"/>
      <c r="D692" s="268" t="s">
        <v>152</v>
      </c>
      <c r="E692" s="272" t="s">
        <v>3</v>
      </c>
      <c r="F692" s="273" t="s">
        <v>918</v>
      </c>
      <c r="G692" s="271"/>
      <c r="H692" s="274">
        <v>-1769.502</v>
      </c>
      <c r="I692" s="271"/>
      <c r="J692" s="271"/>
      <c r="K692" s="271"/>
      <c r="L692" s="252"/>
      <c r="M692" s="254"/>
      <c r="T692" s="255"/>
      <c r="AT692" s="253" t="s">
        <v>152</v>
      </c>
      <c r="AU692" s="253" t="s">
        <v>87</v>
      </c>
      <c r="AV692" s="10" t="s">
        <v>87</v>
      </c>
      <c r="AW692" s="10" t="s">
        <v>37</v>
      </c>
      <c r="AX692" s="10" t="s">
        <v>77</v>
      </c>
      <c r="AY692" s="253" t="s">
        <v>141</v>
      </c>
    </row>
    <row r="693" spans="2:65" s="11" customFormat="1" ht="11.25">
      <c r="B693" s="318"/>
      <c r="C693" s="332"/>
      <c r="D693" s="268" t="s">
        <v>152</v>
      </c>
      <c r="E693" s="333" t="s">
        <v>3</v>
      </c>
      <c r="F693" s="334" t="s">
        <v>173</v>
      </c>
      <c r="G693" s="332"/>
      <c r="H693" s="335">
        <v>1477.135</v>
      </c>
      <c r="I693" s="332"/>
      <c r="J693" s="332"/>
      <c r="K693" s="332"/>
      <c r="L693" s="318"/>
      <c r="M693" s="320"/>
      <c r="T693" s="321"/>
      <c r="AT693" s="319" t="s">
        <v>152</v>
      </c>
      <c r="AU693" s="319" t="s">
        <v>87</v>
      </c>
      <c r="AV693" s="11" t="s">
        <v>148</v>
      </c>
      <c r="AW693" s="11" t="s">
        <v>37</v>
      </c>
      <c r="AX693" s="11" t="s">
        <v>85</v>
      </c>
      <c r="AY693" s="319" t="s">
        <v>141</v>
      </c>
    </row>
    <row r="694" spans="2:65" s="8" customFormat="1" ht="24.2" customHeight="1">
      <c r="B694" s="5"/>
      <c r="C694" s="260" t="s">
        <v>919</v>
      </c>
      <c r="D694" s="260" t="s">
        <v>143</v>
      </c>
      <c r="E694" s="261" t="s">
        <v>920</v>
      </c>
      <c r="F694" s="262" t="s">
        <v>921</v>
      </c>
      <c r="G694" s="263" t="s">
        <v>891</v>
      </c>
      <c r="H694" s="264">
        <v>19.010000000000002</v>
      </c>
      <c r="I694" s="6"/>
      <c r="J694" s="266">
        <f>ROUND(I694*H694,2)</f>
        <v>0</v>
      </c>
      <c r="K694" s="262" t="s">
        <v>147</v>
      </c>
      <c r="L694" s="5"/>
      <c r="M694" s="7" t="s">
        <v>3</v>
      </c>
      <c r="N694" s="243" t="s">
        <v>48</v>
      </c>
      <c r="P694" s="244">
        <f>O694*H694</f>
        <v>0</v>
      </c>
      <c r="Q694" s="244">
        <v>0</v>
      </c>
      <c r="R694" s="244">
        <f>Q694*H694</f>
        <v>0</v>
      </c>
      <c r="S694" s="244">
        <v>0</v>
      </c>
      <c r="T694" s="245">
        <f>S694*H694</f>
        <v>0</v>
      </c>
      <c r="AR694" s="246" t="s">
        <v>148</v>
      </c>
      <c r="AT694" s="246" t="s">
        <v>143</v>
      </c>
      <c r="AU694" s="246" t="s">
        <v>87</v>
      </c>
      <c r="AY694" s="116" t="s">
        <v>141</v>
      </c>
      <c r="BE694" s="247">
        <f>IF(N694="základní",J694,0)</f>
        <v>0</v>
      </c>
      <c r="BF694" s="247">
        <f>IF(N694="snížená",J694,0)</f>
        <v>0</v>
      </c>
      <c r="BG694" s="247">
        <f>IF(N694="zákl. přenesená",J694,0)</f>
        <v>0</v>
      </c>
      <c r="BH694" s="247">
        <f>IF(N694="sníž. přenesená",J694,0)</f>
        <v>0</v>
      </c>
      <c r="BI694" s="247">
        <f>IF(N694="nulová",J694,0)</f>
        <v>0</v>
      </c>
      <c r="BJ694" s="116" t="s">
        <v>85</v>
      </c>
      <c r="BK694" s="247">
        <f>ROUND(I694*H694,2)</f>
        <v>0</v>
      </c>
      <c r="BL694" s="116" t="s">
        <v>148</v>
      </c>
      <c r="BM694" s="246" t="s">
        <v>922</v>
      </c>
    </row>
    <row r="695" spans="2:65" s="8" customFormat="1" ht="11.25">
      <c r="B695" s="5"/>
      <c r="C695" s="172"/>
      <c r="D695" s="275" t="s">
        <v>150</v>
      </c>
      <c r="E695" s="172"/>
      <c r="F695" s="276" t="s">
        <v>923</v>
      </c>
      <c r="G695" s="172"/>
      <c r="H695" s="172"/>
      <c r="I695" s="172"/>
      <c r="J695" s="172"/>
      <c r="K695" s="172"/>
      <c r="L695" s="5"/>
      <c r="M695" s="256"/>
      <c r="T695" s="142"/>
      <c r="AT695" s="116" t="s">
        <v>150</v>
      </c>
      <c r="AU695" s="116" t="s">
        <v>87</v>
      </c>
    </row>
    <row r="696" spans="2:65" s="9" customFormat="1" ht="11.25">
      <c r="B696" s="248"/>
      <c r="C696" s="267"/>
      <c r="D696" s="268" t="s">
        <v>152</v>
      </c>
      <c r="E696" s="269" t="s">
        <v>3</v>
      </c>
      <c r="F696" s="270" t="s">
        <v>924</v>
      </c>
      <c r="G696" s="267"/>
      <c r="H696" s="269" t="s">
        <v>3</v>
      </c>
      <c r="I696" s="267"/>
      <c r="J696" s="267"/>
      <c r="K696" s="267"/>
      <c r="L696" s="248"/>
      <c r="M696" s="250"/>
      <c r="T696" s="251"/>
      <c r="AT696" s="249" t="s">
        <v>152</v>
      </c>
      <c r="AU696" s="249" t="s">
        <v>87</v>
      </c>
      <c r="AV696" s="9" t="s">
        <v>85</v>
      </c>
      <c r="AW696" s="9" t="s">
        <v>37</v>
      </c>
      <c r="AX696" s="9" t="s">
        <v>77</v>
      </c>
      <c r="AY696" s="249" t="s">
        <v>141</v>
      </c>
    </row>
    <row r="697" spans="2:65" s="10" customFormat="1" ht="11.25">
      <c r="B697" s="252"/>
      <c r="C697" s="271"/>
      <c r="D697" s="268" t="s">
        <v>152</v>
      </c>
      <c r="E697" s="272" t="s">
        <v>3</v>
      </c>
      <c r="F697" s="273" t="s">
        <v>925</v>
      </c>
      <c r="G697" s="271"/>
      <c r="H697" s="274">
        <v>19.010000000000002</v>
      </c>
      <c r="I697" s="271"/>
      <c r="J697" s="271"/>
      <c r="K697" s="271"/>
      <c r="L697" s="252"/>
      <c r="M697" s="254"/>
      <c r="T697" s="255"/>
      <c r="AT697" s="253" t="s">
        <v>152</v>
      </c>
      <c r="AU697" s="253" t="s">
        <v>87</v>
      </c>
      <c r="AV697" s="10" t="s">
        <v>87</v>
      </c>
      <c r="AW697" s="10" t="s">
        <v>37</v>
      </c>
      <c r="AX697" s="10" t="s">
        <v>85</v>
      </c>
      <c r="AY697" s="253" t="s">
        <v>141</v>
      </c>
    </row>
    <row r="698" spans="2:65" s="8" customFormat="1" ht="37.9" customHeight="1">
      <c r="B698" s="5"/>
      <c r="C698" s="260" t="s">
        <v>926</v>
      </c>
      <c r="D698" s="260" t="s">
        <v>143</v>
      </c>
      <c r="E698" s="261" t="s">
        <v>927</v>
      </c>
      <c r="F698" s="262" t="s">
        <v>928</v>
      </c>
      <c r="G698" s="263" t="s">
        <v>891</v>
      </c>
      <c r="H698" s="264">
        <v>19.010000000000002</v>
      </c>
      <c r="I698" s="6"/>
      <c r="J698" s="266">
        <f>ROUND(I698*H698,2)</f>
        <v>0</v>
      </c>
      <c r="K698" s="262" t="s">
        <v>147</v>
      </c>
      <c r="L698" s="5"/>
      <c r="M698" s="7" t="s">
        <v>3</v>
      </c>
      <c r="N698" s="243" t="s">
        <v>48</v>
      </c>
      <c r="P698" s="244">
        <f>O698*H698</f>
        <v>0</v>
      </c>
      <c r="Q698" s="244">
        <v>0</v>
      </c>
      <c r="R698" s="244">
        <f>Q698*H698</f>
        <v>0</v>
      </c>
      <c r="S698" s="244">
        <v>0</v>
      </c>
      <c r="T698" s="245">
        <f>S698*H698</f>
        <v>0</v>
      </c>
      <c r="AR698" s="246" t="s">
        <v>148</v>
      </c>
      <c r="AT698" s="246" t="s">
        <v>143</v>
      </c>
      <c r="AU698" s="246" t="s">
        <v>87</v>
      </c>
      <c r="AY698" s="116" t="s">
        <v>141</v>
      </c>
      <c r="BE698" s="247">
        <f>IF(N698="základní",J698,0)</f>
        <v>0</v>
      </c>
      <c r="BF698" s="247">
        <f>IF(N698="snížená",J698,0)</f>
        <v>0</v>
      </c>
      <c r="BG698" s="247">
        <f>IF(N698="zákl. přenesená",J698,0)</f>
        <v>0</v>
      </c>
      <c r="BH698" s="247">
        <f>IF(N698="sníž. přenesená",J698,0)</f>
        <v>0</v>
      </c>
      <c r="BI698" s="247">
        <f>IF(N698="nulová",J698,0)</f>
        <v>0</v>
      </c>
      <c r="BJ698" s="116" t="s">
        <v>85</v>
      </c>
      <c r="BK698" s="247">
        <f>ROUND(I698*H698,2)</f>
        <v>0</v>
      </c>
      <c r="BL698" s="116" t="s">
        <v>148</v>
      </c>
      <c r="BM698" s="246" t="s">
        <v>929</v>
      </c>
    </row>
    <row r="699" spans="2:65" s="8" customFormat="1" ht="11.25">
      <c r="B699" s="5"/>
      <c r="C699" s="172"/>
      <c r="D699" s="275" t="s">
        <v>150</v>
      </c>
      <c r="E699" s="172"/>
      <c r="F699" s="276" t="s">
        <v>930</v>
      </c>
      <c r="G699" s="172"/>
      <c r="H699" s="172"/>
      <c r="I699" s="172"/>
      <c r="J699" s="172"/>
      <c r="K699" s="172"/>
      <c r="L699" s="5"/>
      <c r="M699" s="256"/>
      <c r="T699" s="142"/>
      <c r="AT699" s="116" t="s">
        <v>150</v>
      </c>
      <c r="AU699" s="116" t="s">
        <v>87</v>
      </c>
    </row>
    <row r="700" spans="2:65" s="8" customFormat="1" ht="16.5" customHeight="1">
      <c r="B700" s="5"/>
      <c r="C700" s="260" t="s">
        <v>931</v>
      </c>
      <c r="D700" s="260" t="s">
        <v>143</v>
      </c>
      <c r="E700" s="261" t="s">
        <v>932</v>
      </c>
      <c r="F700" s="262" t="s">
        <v>933</v>
      </c>
      <c r="G700" s="263" t="s">
        <v>226</v>
      </c>
      <c r="H700" s="264">
        <v>20</v>
      </c>
      <c r="I700" s="6"/>
      <c r="J700" s="266">
        <f>ROUND(I700*H700,2)</f>
        <v>0</v>
      </c>
      <c r="K700" s="262" t="s">
        <v>147</v>
      </c>
      <c r="L700" s="5"/>
      <c r="M700" s="7" t="s">
        <v>3</v>
      </c>
      <c r="N700" s="243" t="s">
        <v>48</v>
      </c>
      <c r="P700" s="244">
        <f>O700*H700</f>
        <v>0</v>
      </c>
      <c r="Q700" s="244">
        <v>0</v>
      </c>
      <c r="R700" s="244">
        <f>Q700*H700</f>
        <v>0</v>
      </c>
      <c r="S700" s="244">
        <v>0</v>
      </c>
      <c r="T700" s="245">
        <f>S700*H700</f>
        <v>0</v>
      </c>
      <c r="AR700" s="246" t="s">
        <v>148</v>
      </c>
      <c r="AT700" s="246" t="s">
        <v>143</v>
      </c>
      <c r="AU700" s="246" t="s">
        <v>87</v>
      </c>
      <c r="AY700" s="116" t="s">
        <v>141</v>
      </c>
      <c r="BE700" s="247">
        <f>IF(N700="základní",J700,0)</f>
        <v>0</v>
      </c>
      <c r="BF700" s="247">
        <f>IF(N700="snížená",J700,0)</f>
        <v>0</v>
      </c>
      <c r="BG700" s="247">
        <f>IF(N700="zákl. přenesená",J700,0)</f>
        <v>0</v>
      </c>
      <c r="BH700" s="247">
        <f>IF(N700="sníž. přenesená",J700,0)</f>
        <v>0</v>
      </c>
      <c r="BI700" s="247">
        <f>IF(N700="nulová",J700,0)</f>
        <v>0</v>
      </c>
      <c r="BJ700" s="116" t="s">
        <v>85</v>
      </c>
      <c r="BK700" s="247">
        <f>ROUND(I700*H700,2)</f>
        <v>0</v>
      </c>
      <c r="BL700" s="116" t="s">
        <v>148</v>
      </c>
      <c r="BM700" s="246" t="s">
        <v>934</v>
      </c>
    </row>
    <row r="701" spans="2:65" s="8" customFormat="1" ht="11.25">
      <c r="B701" s="5"/>
      <c r="C701" s="172"/>
      <c r="D701" s="275" t="s">
        <v>150</v>
      </c>
      <c r="E701" s="172"/>
      <c r="F701" s="276" t="s">
        <v>935</v>
      </c>
      <c r="G701" s="172"/>
      <c r="H701" s="172"/>
      <c r="I701" s="172"/>
      <c r="J701" s="172"/>
      <c r="K701" s="172"/>
      <c r="L701" s="5"/>
      <c r="M701" s="256"/>
      <c r="T701" s="142"/>
      <c r="AT701" s="116" t="s">
        <v>150</v>
      </c>
      <c r="AU701" s="116" t="s">
        <v>87</v>
      </c>
    </row>
    <row r="702" spans="2:65" s="8" customFormat="1" ht="24.2" customHeight="1">
      <c r="B702" s="5"/>
      <c r="C702" s="260" t="s">
        <v>936</v>
      </c>
      <c r="D702" s="260" t="s">
        <v>143</v>
      </c>
      <c r="E702" s="261" t="s">
        <v>937</v>
      </c>
      <c r="F702" s="262" t="s">
        <v>938</v>
      </c>
      <c r="G702" s="263" t="s">
        <v>226</v>
      </c>
      <c r="H702" s="264">
        <v>800</v>
      </c>
      <c r="I702" s="6"/>
      <c r="J702" s="266">
        <f>ROUND(I702*H702,2)</f>
        <v>0</v>
      </c>
      <c r="K702" s="262" t="s">
        <v>147</v>
      </c>
      <c r="L702" s="5"/>
      <c r="M702" s="7" t="s">
        <v>3</v>
      </c>
      <c r="N702" s="243" t="s">
        <v>48</v>
      </c>
      <c r="P702" s="244">
        <f>O702*H702</f>
        <v>0</v>
      </c>
      <c r="Q702" s="244">
        <v>0</v>
      </c>
      <c r="R702" s="244">
        <f>Q702*H702</f>
        <v>0</v>
      </c>
      <c r="S702" s="244">
        <v>0</v>
      </c>
      <c r="T702" s="245">
        <f>S702*H702</f>
        <v>0</v>
      </c>
      <c r="AR702" s="246" t="s">
        <v>148</v>
      </c>
      <c r="AT702" s="246" t="s">
        <v>143</v>
      </c>
      <c r="AU702" s="246" t="s">
        <v>87</v>
      </c>
      <c r="AY702" s="116" t="s">
        <v>141</v>
      </c>
      <c r="BE702" s="247">
        <f>IF(N702="základní",J702,0)</f>
        <v>0</v>
      </c>
      <c r="BF702" s="247">
        <f>IF(N702="snížená",J702,0)</f>
        <v>0</v>
      </c>
      <c r="BG702" s="247">
        <f>IF(N702="zákl. přenesená",J702,0)</f>
        <v>0</v>
      </c>
      <c r="BH702" s="247">
        <f>IF(N702="sníž. přenesená",J702,0)</f>
        <v>0</v>
      </c>
      <c r="BI702" s="247">
        <f>IF(N702="nulová",J702,0)</f>
        <v>0</v>
      </c>
      <c r="BJ702" s="116" t="s">
        <v>85</v>
      </c>
      <c r="BK702" s="247">
        <f>ROUND(I702*H702,2)</f>
        <v>0</v>
      </c>
      <c r="BL702" s="116" t="s">
        <v>148</v>
      </c>
      <c r="BM702" s="246" t="s">
        <v>939</v>
      </c>
    </row>
    <row r="703" spans="2:65" s="8" customFormat="1" ht="11.25">
      <c r="B703" s="5"/>
      <c r="C703" s="172"/>
      <c r="D703" s="275" t="s">
        <v>150</v>
      </c>
      <c r="E703" s="172"/>
      <c r="F703" s="276" t="s">
        <v>940</v>
      </c>
      <c r="G703" s="172"/>
      <c r="H703" s="172"/>
      <c r="I703" s="172"/>
      <c r="J703" s="172"/>
      <c r="K703" s="172"/>
      <c r="L703" s="5"/>
      <c r="M703" s="256"/>
      <c r="T703" s="142"/>
      <c r="AT703" s="116" t="s">
        <v>150</v>
      </c>
      <c r="AU703" s="116" t="s">
        <v>87</v>
      </c>
    </row>
    <row r="704" spans="2:65" s="10" customFormat="1" ht="11.25">
      <c r="B704" s="252"/>
      <c r="C704" s="271"/>
      <c r="D704" s="268" t="s">
        <v>152</v>
      </c>
      <c r="E704" s="271"/>
      <c r="F704" s="273" t="s">
        <v>941</v>
      </c>
      <c r="G704" s="271"/>
      <c r="H704" s="274">
        <v>800</v>
      </c>
      <c r="I704" s="271"/>
      <c r="J704" s="271"/>
      <c r="K704" s="271"/>
      <c r="L704" s="252"/>
      <c r="M704" s="254"/>
      <c r="T704" s="255"/>
      <c r="AT704" s="253" t="s">
        <v>152</v>
      </c>
      <c r="AU704" s="253" t="s">
        <v>87</v>
      </c>
      <c r="AV704" s="10" t="s">
        <v>87</v>
      </c>
      <c r="AW704" s="10" t="s">
        <v>4</v>
      </c>
      <c r="AX704" s="10" t="s">
        <v>85</v>
      </c>
      <c r="AY704" s="253" t="s">
        <v>141</v>
      </c>
    </row>
    <row r="705" spans="2:65" s="8" customFormat="1" ht="24.2" customHeight="1">
      <c r="B705" s="5"/>
      <c r="C705" s="260" t="s">
        <v>942</v>
      </c>
      <c r="D705" s="260" t="s">
        <v>143</v>
      </c>
      <c r="E705" s="261" t="s">
        <v>943</v>
      </c>
      <c r="F705" s="262" t="s">
        <v>944</v>
      </c>
      <c r="G705" s="263" t="s">
        <v>891</v>
      </c>
      <c r="H705" s="264">
        <v>602.18299999999999</v>
      </c>
      <c r="I705" s="6"/>
      <c r="J705" s="266">
        <f>ROUND(I705*H705,2)</f>
        <v>0</v>
      </c>
      <c r="K705" s="262" t="s">
        <v>147</v>
      </c>
      <c r="L705" s="5"/>
      <c r="M705" s="7" t="s">
        <v>3</v>
      </c>
      <c r="N705" s="243" t="s">
        <v>48</v>
      </c>
      <c r="P705" s="244">
        <f>O705*H705</f>
        <v>0</v>
      </c>
      <c r="Q705" s="244">
        <v>0</v>
      </c>
      <c r="R705" s="244">
        <f>Q705*H705</f>
        <v>0</v>
      </c>
      <c r="S705" s="244">
        <v>0</v>
      </c>
      <c r="T705" s="245">
        <f>S705*H705</f>
        <v>0</v>
      </c>
      <c r="AR705" s="246" t="s">
        <v>148</v>
      </c>
      <c r="AT705" s="246" t="s">
        <v>143</v>
      </c>
      <c r="AU705" s="246" t="s">
        <v>87</v>
      </c>
      <c r="AY705" s="116" t="s">
        <v>141</v>
      </c>
      <c r="BE705" s="247">
        <f>IF(N705="základní",J705,0)</f>
        <v>0</v>
      </c>
      <c r="BF705" s="247">
        <f>IF(N705="snížená",J705,0)</f>
        <v>0</v>
      </c>
      <c r="BG705" s="247">
        <f>IF(N705="zákl. přenesená",J705,0)</f>
        <v>0</v>
      </c>
      <c r="BH705" s="247">
        <f>IF(N705="sníž. přenesená",J705,0)</f>
        <v>0</v>
      </c>
      <c r="BI705" s="247">
        <f>IF(N705="nulová",J705,0)</f>
        <v>0</v>
      </c>
      <c r="BJ705" s="116" t="s">
        <v>85</v>
      </c>
      <c r="BK705" s="247">
        <f>ROUND(I705*H705,2)</f>
        <v>0</v>
      </c>
      <c r="BL705" s="116" t="s">
        <v>148</v>
      </c>
      <c r="BM705" s="246" t="s">
        <v>945</v>
      </c>
    </row>
    <row r="706" spans="2:65" s="8" customFormat="1" ht="11.25">
      <c r="B706" s="5"/>
      <c r="C706" s="172"/>
      <c r="D706" s="275" t="s">
        <v>150</v>
      </c>
      <c r="E706" s="172"/>
      <c r="F706" s="276" t="s">
        <v>946</v>
      </c>
      <c r="G706" s="172"/>
      <c r="H706" s="172"/>
      <c r="I706" s="172"/>
      <c r="J706" s="172"/>
      <c r="K706" s="172"/>
      <c r="L706" s="5"/>
      <c r="M706" s="256"/>
      <c r="T706" s="142"/>
      <c r="AT706" s="116" t="s">
        <v>150</v>
      </c>
      <c r="AU706" s="116" t="s">
        <v>87</v>
      </c>
    </row>
    <row r="707" spans="2:65" s="8" customFormat="1" ht="24.2" customHeight="1">
      <c r="B707" s="5"/>
      <c r="C707" s="260" t="s">
        <v>947</v>
      </c>
      <c r="D707" s="260" t="s">
        <v>143</v>
      </c>
      <c r="E707" s="261" t="s">
        <v>948</v>
      </c>
      <c r="F707" s="262" t="s">
        <v>949</v>
      </c>
      <c r="G707" s="263" t="s">
        <v>891</v>
      </c>
      <c r="H707" s="264">
        <v>14.151</v>
      </c>
      <c r="I707" s="6"/>
      <c r="J707" s="266">
        <f>ROUND(I707*H707,2)</f>
        <v>0</v>
      </c>
      <c r="K707" s="262" t="s">
        <v>147</v>
      </c>
      <c r="L707" s="5"/>
      <c r="M707" s="7" t="s">
        <v>3</v>
      </c>
      <c r="N707" s="243" t="s">
        <v>48</v>
      </c>
      <c r="P707" s="244">
        <f>O707*H707</f>
        <v>0</v>
      </c>
      <c r="Q707" s="244">
        <v>0</v>
      </c>
      <c r="R707" s="244">
        <f>Q707*H707</f>
        <v>0</v>
      </c>
      <c r="S707" s="244">
        <v>0</v>
      </c>
      <c r="T707" s="245">
        <f>S707*H707</f>
        <v>0</v>
      </c>
      <c r="AR707" s="246" t="s">
        <v>148</v>
      </c>
      <c r="AT707" s="246" t="s">
        <v>143</v>
      </c>
      <c r="AU707" s="246" t="s">
        <v>87</v>
      </c>
      <c r="AY707" s="116" t="s">
        <v>141</v>
      </c>
      <c r="BE707" s="247">
        <f>IF(N707="základní",J707,0)</f>
        <v>0</v>
      </c>
      <c r="BF707" s="247">
        <f>IF(N707="snížená",J707,0)</f>
        <v>0</v>
      </c>
      <c r="BG707" s="247">
        <f>IF(N707="zákl. přenesená",J707,0)</f>
        <v>0</v>
      </c>
      <c r="BH707" s="247">
        <f>IF(N707="sníž. přenesená",J707,0)</f>
        <v>0</v>
      </c>
      <c r="BI707" s="247">
        <f>IF(N707="nulová",J707,0)</f>
        <v>0</v>
      </c>
      <c r="BJ707" s="116" t="s">
        <v>85</v>
      </c>
      <c r="BK707" s="247">
        <f>ROUND(I707*H707,2)</f>
        <v>0</v>
      </c>
      <c r="BL707" s="116" t="s">
        <v>148</v>
      </c>
      <c r="BM707" s="246" t="s">
        <v>950</v>
      </c>
    </row>
    <row r="708" spans="2:65" s="8" customFormat="1" ht="11.25">
      <c r="B708" s="5"/>
      <c r="C708" s="172"/>
      <c r="D708" s="275" t="s">
        <v>150</v>
      </c>
      <c r="E708" s="172"/>
      <c r="F708" s="276" t="s">
        <v>951</v>
      </c>
      <c r="G708" s="172"/>
      <c r="H708" s="172"/>
      <c r="I708" s="172"/>
      <c r="J708" s="172"/>
      <c r="K708" s="172"/>
      <c r="L708" s="5"/>
      <c r="M708" s="256"/>
      <c r="T708" s="142"/>
      <c r="AT708" s="116" t="s">
        <v>150</v>
      </c>
      <c r="AU708" s="116" t="s">
        <v>87</v>
      </c>
    </row>
    <row r="709" spans="2:65" s="8" customFormat="1" ht="24.2" customHeight="1">
      <c r="B709" s="5"/>
      <c r="C709" s="260" t="s">
        <v>952</v>
      </c>
      <c r="D709" s="260" t="s">
        <v>143</v>
      </c>
      <c r="E709" s="261" t="s">
        <v>953</v>
      </c>
      <c r="F709" s="262" t="s">
        <v>954</v>
      </c>
      <c r="G709" s="263" t="s">
        <v>891</v>
      </c>
      <c r="H709" s="264">
        <v>2272.346</v>
      </c>
      <c r="I709" s="6"/>
      <c r="J709" s="266">
        <f>ROUND(I709*H709,2)</f>
        <v>0</v>
      </c>
      <c r="K709" s="262" t="s">
        <v>147</v>
      </c>
      <c r="L709" s="5"/>
      <c r="M709" s="7" t="s">
        <v>3</v>
      </c>
      <c r="N709" s="243" t="s">
        <v>48</v>
      </c>
      <c r="P709" s="244">
        <f>O709*H709</f>
        <v>0</v>
      </c>
      <c r="Q709" s="244">
        <v>0</v>
      </c>
      <c r="R709" s="244">
        <f>Q709*H709</f>
        <v>0</v>
      </c>
      <c r="S709" s="244">
        <v>0</v>
      </c>
      <c r="T709" s="245">
        <f>S709*H709</f>
        <v>0</v>
      </c>
      <c r="AR709" s="246" t="s">
        <v>148</v>
      </c>
      <c r="AT709" s="246" t="s">
        <v>143</v>
      </c>
      <c r="AU709" s="246" t="s">
        <v>87</v>
      </c>
      <c r="AY709" s="116" t="s">
        <v>141</v>
      </c>
      <c r="BE709" s="247">
        <f>IF(N709="základní",J709,0)</f>
        <v>0</v>
      </c>
      <c r="BF709" s="247">
        <f>IF(N709="snížená",J709,0)</f>
        <v>0</v>
      </c>
      <c r="BG709" s="247">
        <f>IF(N709="zákl. přenesená",J709,0)</f>
        <v>0</v>
      </c>
      <c r="BH709" s="247">
        <f>IF(N709="sníž. přenesená",J709,0)</f>
        <v>0</v>
      </c>
      <c r="BI709" s="247">
        <f>IF(N709="nulová",J709,0)</f>
        <v>0</v>
      </c>
      <c r="BJ709" s="116" t="s">
        <v>85</v>
      </c>
      <c r="BK709" s="247">
        <f>ROUND(I709*H709,2)</f>
        <v>0</v>
      </c>
      <c r="BL709" s="116" t="s">
        <v>148</v>
      </c>
      <c r="BM709" s="246" t="s">
        <v>955</v>
      </c>
    </row>
    <row r="710" spans="2:65" s="8" customFormat="1" ht="11.25">
      <c r="B710" s="5"/>
      <c r="C710" s="172"/>
      <c r="D710" s="275" t="s">
        <v>150</v>
      </c>
      <c r="E710" s="172"/>
      <c r="F710" s="276" t="s">
        <v>956</v>
      </c>
      <c r="G710" s="172"/>
      <c r="H710" s="172"/>
      <c r="I710" s="172"/>
      <c r="J710" s="172"/>
      <c r="K710" s="172"/>
      <c r="L710" s="5"/>
      <c r="M710" s="256"/>
      <c r="T710" s="142"/>
      <c r="AT710" s="116" t="s">
        <v>150</v>
      </c>
      <c r="AU710" s="116" t="s">
        <v>87</v>
      </c>
    </row>
    <row r="711" spans="2:65" s="8" customFormat="1" ht="24.2" customHeight="1">
      <c r="B711" s="5"/>
      <c r="C711" s="260" t="s">
        <v>957</v>
      </c>
      <c r="D711" s="260" t="s">
        <v>143</v>
      </c>
      <c r="E711" s="261" t="s">
        <v>958</v>
      </c>
      <c r="F711" s="262" t="s">
        <v>959</v>
      </c>
      <c r="G711" s="263" t="s">
        <v>891</v>
      </c>
      <c r="H711" s="264">
        <v>376.96699999999998</v>
      </c>
      <c r="I711" s="6"/>
      <c r="J711" s="266">
        <f>ROUND(I711*H711,2)</f>
        <v>0</v>
      </c>
      <c r="K711" s="262" t="s">
        <v>147</v>
      </c>
      <c r="L711" s="5"/>
      <c r="M711" s="7" t="s">
        <v>3</v>
      </c>
      <c r="N711" s="243" t="s">
        <v>48</v>
      </c>
      <c r="P711" s="244">
        <f>O711*H711</f>
        <v>0</v>
      </c>
      <c r="Q711" s="244">
        <v>0</v>
      </c>
      <c r="R711" s="244">
        <f>Q711*H711</f>
        <v>0</v>
      </c>
      <c r="S711" s="244">
        <v>0</v>
      </c>
      <c r="T711" s="245">
        <f>S711*H711</f>
        <v>0</v>
      </c>
      <c r="AR711" s="246" t="s">
        <v>148</v>
      </c>
      <c r="AT711" s="246" t="s">
        <v>143</v>
      </c>
      <c r="AU711" s="246" t="s">
        <v>87</v>
      </c>
      <c r="AY711" s="116" t="s">
        <v>141</v>
      </c>
      <c r="BE711" s="247">
        <f>IF(N711="základní",J711,0)</f>
        <v>0</v>
      </c>
      <c r="BF711" s="247">
        <f>IF(N711="snížená",J711,0)</f>
        <v>0</v>
      </c>
      <c r="BG711" s="247">
        <f>IF(N711="zákl. přenesená",J711,0)</f>
        <v>0</v>
      </c>
      <c r="BH711" s="247">
        <f>IF(N711="sníž. přenesená",J711,0)</f>
        <v>0</v>
      </c>
      <c r="BI711" s="247">
        <f>IF(N711="nulová",J711,0)</f>
        <v>0</v>
      </c>
      <c r="BJ711" s="116" t="s">
        <v>85</v>
      </c>
      <c r="BK711" s="247">
        <f>ROUND(I711*H711,2)</f>
        <v>0</v>
      </c>
      <c r="BL711" s="116" t="s">
        <v>148</v>
      </c>
      <c r="BM711" s="246" t="s">
        <v>960</v>
      </c>
    </row>
    <row r="712" spans="2:65" s="8" customFormat="1" ht="11.25">
      <c r="B712" s="5"/>
      <c r="C712" s="172"/>
      <c r="D712" s="275" t="s">
        <v>150</v>
      </c>
      <c r="E712" s="172"/>
      <c r="F712" s="276" t="s">
        <v>961</v>
      </c>
      <c r="G712" s="172"/>
      <c r="H712" s="172"/>
      <c r="I712" s="172"/>
      <c r="J712" s="172"/>
      <c r="K712" s="172"/>
      <c r="L712" s="5"/>
      <c r="M712" s="256"/>
      <c r="T712" s="142"/>
      <c r="AT712" s="116" t="s">
        <v>150</v>
      </c>
      <c r="AU712" s="116" t="s">
        <v>87</v>
      </c>
    </row>
    <row r="713" spans="2:65" s="4" customFormat="1" ht="22.9" customHeight="1">
      <c r="B713" s="236"/>
      <c r="C713" s="277"/>
      <c r="D713" s="278" t="s">
        <v>76</v>
      </c>
      <c r="E713" s="279" t="s">
        <v>962</v>
      </c>
      <c r="F713" s="279" t="s">
        <v>963</v>
      </c>
      <c r="G713" s="277"/>
      <c r="H713" s="277"/>
      <c r="I713" s="277"/>
      <c r="J713" s="280">
        <f>BK713</f>
        <v>0</v>
      </c>
      <c r="K713" s="277"/>
      <c r="L713" s="236"/>
      <c r="M713" s="238"/>
      <c r="P713" s="239">
        <f>SUM(P714:P715)</f>
        <v>0</v>
      </c>
      <c r="R713" s="239">
        <f>SUM(R714:R715)</f>
        <v>0</v>
      </c>
      <c r="T713" s="240">
        <f>SUM(T714:T715)</f>
        <v>0</v>
      </c>
      <c r="AR713" s="237" t="s">
        <v>85</v>
      </c>
      <c r="AT713" s="241" t="s">
        <v>76</v>
      </c>
      <c r="AU713" s="241" t="s">
        <v>85</v>
      </c>
      <c r="AY713" s="237" t="s">
        <v>141</v>
      </c>
      <c r="BK713" s="242">
        <f>SUM(BK714:BK715)</f>
        <v>0</v>
      </c>
    </row>
    <row r="714" spans="2:65" s="8" customFormat="1" ht="33" customHeight="1">
      <c r="B714" s="5"/>
      <c r="C714" s="260" t="s">
        <v>964</v>
      </c>
      <c r="D714" s="260" t="s">
        <v>143</v>
      </c>
      <c r="E714" s="261" t="s">
        <v>965</v>
      </c>
      <c r="F714" s="262" t="s">
        <v>966</v>
      </c>
      <c r="G714" s="263" t="s">
        <v>891</v>
      </c>
      <c r="H714" s="264">
        <v>74.930999999999997</v>
      </c>
      <c r="I714" s="6"/>
      <c r="J714" s="266">
        <f>ROUND(I714*H714,2)</f>
        <v>0</v>
      </c>
      <c r="K714" s="262" t="s">
        <v>147</v>
      </c>
      <c r="L714" s="5"/>
      <c r="M714" s="7" t="s">
        <v>3</v>
      </c>
      <c r="N714" s="243" t="s">
        <v>48</v>
      </c>
      <c r="P714" s="244">
        <f>O714*H714</f>
        <v>0</v>
      </c>
      <c r="Q714" s="244">
        <v>0</v>
      </c>
      <c r="R714" s="244">
        <f>Q714*H714</f>
        <v>0</v>
      </c>
      <c r="S714" s="244">
        <v>0</v>
      </c>
      <c r="T714" s="245">
        <f>S714*H714</f>
        <v>0</v>
      </c>
      <c r="AR714" s="246" t="s">
        <v>148</v>
      </c>
      <c r="AT714" s="246" t="s">
        <v>143</v>
      </c>
      <c r="AU714" s="246" t="s">
        <v>87</v>
      </c>
      <c r="AY714" s="116" t="s">
        <v>141</v>
      </c>
      <c r="BE714" s="247">
        <f>IF(N714="základní",J714,0)</f>
        <v>0</v>
      </c>
      <c r="BF714" s="247">
        <f>IF(N714="snížená",J714,0)</f>
        <v>0</v>
      </c>
      <c r="BG714" s="247">
        <f>IF(N714="zákl. přenesená",J714,0)</f>
        <v>0</v>
      </c>
      <c r="BH714" s="247">
        <f>IF(N714="sníž. přenesená",J714,0)</f>
        <v>0</v>
      </c>
      <c r="BI714" s="247">
        <f>IF(N714="nulová",J714,0)</f>
        <v>0</v>
      </c>
      <c r="BJ714" s="116" t="s">
        <v>85</v>
      </c>
      <c r="BK714" s="247">
        <f>ROUND(I714*H714,2)</f>
        <v>0</v>
      </c>
      <c r="BL714" s="116" t="s">
        <v>148</v>
      </c>
      <c r="BM714" s="246" t="s">
        <v>967</v>
      </c>
    </row>
    <row r="715" spans="2:65" s="8" customFormat="1" ht="11.25">
      <c r="B715" s="5"/>
      <c r="C715" s="172"/>
      <c r="D715" s="275" t="s">
        <v>150</v>
      </c>
      <c r="E715" s="172"/>
      <c r="F715" s="276" t="s">
        <v>968</v>
      </c>
      <c r="G715" s="172"/>
      <c r="H715" s="172"/>
      <c r="I715" s="172"/>
      <c r="J715" s="172"/>
      <c r="K715" s="172"/>
      <c r="L715" s="5"/>
      <c r="M715" s="256"/>
      <c r="T715" s="142"/>
      <c r="AT715" s="116" t="s">
        <v>150</v>
      </c>
      <c r="AU715" s="116" t="s">
        <v>87</v>
      </c>
    </row>
    <row r="716" spans="2:65" s="4" customFormat="1" ht="25.9" customHeight="1">
      <c r="B716" s="236"/>
      <c r="C716" s="277"/>
      <c r="D716" s="278" t="s">
        <v>76</v>
      </c>
      <c r="E716" s="315" t="s">
        <v>969</v>
      </c>
      <c r="F716" s="315" t="s">
        <v>970</v>
      </c>
      <c r="G716" s="277"/>
      <c r="H716" s="277"/>
      <c r="I716" s="277"/>
      <c r="J716" s="316">
        <f>BK716</f>
        <v>0</v>
      </c>
      <c r="K716" s="277"/>
      <c r="L716" s="236"/>
      <c r="M716" s="238"/>
      <c r="P716" s="239">
        <f>P717+P739+P786+P827+P839+P842+P846+P858+P860+P868+P871+P890+P909+P941+P951+P970</f>
        <v>0</v>
      </c>
      <c r="R716" s="239">
        <f>R717+R739+R786+R827+R839+R842+R846+R858+R860+R868+R871+R890+R909+R941+R951+R970</f>
        <v>5.5475326999999988</v>
      </c>
      <c r="T716" s="240">
        <f>T717+T739+T786+T827+T839+T842+T846+T858+T860+T868+T871+T890+T909+T941+T951+T970</f>
        <v>56.14709534</v>
      </c>
      <c r="AR716" s="237" t="s">
        <v>87</v>
      </c>
      <c r="AT716" s="241" t="s">
        <v>76</v>
      </c>
      <c r="AU716" s="241" t="s">
        <v>77</v>
      </c>
      <c r="AY716" s="237" t="s">
        <v>141</v>
      </c>
      <c r="BK716" s="242">
        <f>BK717+BK739+BK786+BK827+BK839+BK842+BK846+BK858+BK860+BK868+BK871+BK890+BK909+BK941+BK951+BK970</f>
        <v>0</v>
      </c>
    </row>
    <row r="717" spans="2:65" s="4" customFormat="1" ht="22.9" customHeight="1">
      <c r="B717" s="236"/>
      <c r="C717" s="277"/>
      <c r="D717" s="278" t="s">
        <v>76</v>
      </c>
      <c r="E717" s="279" t="s">
        <v>971</v>
      </c>
      <c r="F717" s="279" t="s">
        <v>972</v>
      </c>
      <c r="G717" s="277"/>
      <c r="H717" s="277"/>
      <c r="I717" s="277"/>
      <c r="J717" s="280">
        <f>BK717</f>
        <v>0</v>
      </c>
      <c r="K717" s="277"/>
      <c r="L717" s="236"/>
      <c r="M717" s="238"/>
      <c r="P717" s="239">
        <f>SUM(P718:P738)</f>
        <v>0</v>
      </c>
      <c r="R717" s="239">
        <f>SUM(R718:R738)</f>
        <v>3.2819019999999997</v>
      </c>
      <c r="T717" s="240">
        <f>SUM(T718:T738)</f>
        <v>3.1108990000000003</v>
      </c>
      <c r="AR717" s="237" t="s">
        <v>87</v>
      </c>
      <c r="AT717" s="241" t="s">
        <v>76</v>
      </c>
      <c r="AU717" s="241" t="s">
        <v>85</v>
      </c>
      <c r="AY717" s="237" t="s">
        <v>141</v>
      </c>
      <c r="BK717" s="242">
        <f>SUM(BK718:BK738)</f>
        <v>0</v>
      </c>
    </row>
    <row r="718" spans="2:65" s="8" customFormat="1" ht="21.75" customHeight="1">
      <c r="B718" s="5"/>
      <c r="C718" s="260" t="s">
        <v>973</v>
      </c>
      <c r="D718" s="260" t="s">
        <v>143</v>
      </c>
      <c r="E718" s="261" t="s">
        <v>974</v>
      </c>
      <c r="F718" s="262" t="s">
        <v>975</v>
      </c>
      <c r="G718" s="263" t="s">
        <v>146</v>
      </c>
      <c r="H718" s="264">
        <v>552</v>
      </c>
      <c r="I718" s="6"/>
      <c r="J718" s="266">
        <f>ROUND(I718*H718,2)</f>
        <v>0</v>
      </c>
      <c r="K718" s="262" t="s">
        <v>147</v>
      </c>
      <c r="L718" s="5"/>
      <c r="M718" s="7" t="s">
        <v>3</v>
      </c>
      <c r="N718" s="243" t="s">
        <v>48</v>
      </c>
      <c r="P718" s="244">
        <f>O718*H718</f>
        <v>0</v>
      </c>
      <c r="Q718" s="244">
        <v>0</v>
      </c>
      <c r="R718" s="244">
        <f>Q718*H718</f>
        <v>0</v>
      </c>
      <c r="S718" s="244">
        <v>0</v>
      </c>
      <c r="T718" s="245">
        <f>S718*H718</f>
        <v>0</v>
      </c>
      <c r="AR718" s="246" t="s">
        <v>254</v>
      </c>
      <c r="AT718" s="246" t="s">
        <v>143</v>
      </c>
      <c r="AU718" s="246" t="s">
        <v>87</v>
      </c>
      <c r="AY718" s="116" t="s">
        <v>141</v>
      </c>
      <c r="BE718" s="247">
        <f>IF(N718="základní",J718,0)</f>
        <v>0</v>
      </c>
      <c r="BF718" s="247">
        <f>IF(N718="snížená",J718,0)</f>
        <v>0</v>
      </c>
      <c r="BG718" s="247">
        <f>IF(N718="zákl. přenesená",J718,0)</f>
        <v>0</v>
      </c>
      <c r="BH718" s="247">
        <f>IF(N718="sníž. přenesená",J718,0)</f>
        <v>0</v>
      </c>
      <c r="BI718" s="247">
        <f>IF(N718="nulová",J718,0)</f>
        <v>0</v>
      </c>
      <c r="BJ718" s="116" t="s">
        <v>85</v>
      </c>
      <c r="BK718" s="247">
        <f>ROUND(I718*H718,2)</f>
        <v>0</v>
      </c>
      <c r="BL718" s="116" t="s">
        <v>254</v>
      </c>
      <c r="BM718" s="246" t="s">
        <v>976</v>
      </c>
    </row>
    <row r="719" spans="2:65" s="8" customFormat="1" ht="11.25">
      <c r="B719" s="5"/>
      <c r="C719" s="172"/>
      <c r="D719" s="275" t="s">
        <v>150</v>
      </c>
      <c r="E719" s="172"/>
      <c r="F719" s="276" t="s">
        <v>977</v>
      </c>
      <c r="G719" s="172"/>
      <c r="H719" s="172"/>
      <c r="I719" s="172"/>
      <c r="J719" s="172"/>
      <c r="K719" s="172"/>
      <c r="L719" s="5"/>
      <c r="M719" s="256"/>
      <c r="T719" s="142"/>
      <c r="AT719" s="116" t="s">
        <v>150</v>
      </c>
      <c r="AU719" s="116" t="s">
        <v>87</v>
      </c>
    </row>
    <row r="720" spans="2:65" s="9" customFormat="1" ht="11.25">
      <c r="B720" s="248"/>
      <c r="C720" s="267"/>
      <c r="D720" s="268" t="s">
        <v>152</v>
      </c>
      <c r="E720" s="269" t="s">
        <v>3</v>
      </c>
      <c r="F720" s="270" t="s">
        <v>153</v>
      </c>
      <c r="G720" s="267"/>
      <c r="H720" s="269" t="s">
        <v>3</v>
      </c>
      <c r="I720" s="267"/>
      <c r="J720" s="267"/>
      <c r="K720" s="267"/>
      <c r="L720" s="248"/>
      <c r="M720" s="250"/>
      <c r="T720" s="251"/>
      <c r="AT720" s="249" t="s">
        <v>152</v>
      </c>
      <c r="AU720" s="249" t="s">
        <v>87</v>
      </c>
      <c r="AV720" s="9" t="s">
        <v>85</v>
      </c>
      <c r="AW720" s="9" t="s">
        <v>37</v>
      </c>
      <c r="AX720" s="9" t="s">
        <v>77</v>
      </c>
      <c r="AY720" s="249" t="s">
        <v>141</v>
      </c>
    </row>
    <row r="721" spans="2:65" s="10" customFormat="1" ht="11.25">
      <c r="B721" s="252"/>
      <c r="C721" s="271"/>
      <c r="D721" s="268" t="s">
        <v>152</v>
      </c>
      <c r="E721" s="272" t="s">
        <v>3</v>
      </c>
      <c r="F721" s="273" t="s">
        <v>978</v>
      </c>
      <c r="G721" s="271"/>
      <c r="H721" s="274">
        <v>552</v>
      </c>
      <c r="I721" s="271"/>
      <c r="J721" s="271"/>
      <c r="K721" s="271"/>
      <c r="L721" s="252"/>
      <c r="M721" s="254"/>
      <c r="T721" s="255"/>
      <c r="AT721" s="253" t="s">
        <v>152</v>
      </c>
      <c r="AU721" s="253" t="s">
        <v>87</v>
      </c>
      <c r="AV721" s="10" t="s">
        <v>87</v>
      </c>
      <c r="AW721" s="10" t="s">
        <v>37</v>
      </c>
      <c r="AX721" s="10" t="s">
        <v>85</v>
      </c>
      <c r="AY721" s="253" t="s">
        <v>141</v>
      </c>
    </row>
    <row r="722" spans="2:65" s="8" customFormat="1" ht="16.5" customHeight="1">
      <c r="B722" s="5"/>
      <c r="C722" s="338" t="s">
        <v>22</v>
      </c>
      <c r="D722" s="338" t="s">
        <v>188</v>
      </c>
      <c r="E722" s="339" t="s">
        <v>979</v>
      </c>
      <c r="F722" s="337" t="s">
        <v>980</v>
      </c>
      <c r="G722" s="340" t="s">
        <v>891</v>
      </c>
      <c r="H722" s="341">
        <v>0.16600000000000001</v>
      </c>
      <c r="I722" s="12"/>
      <c r="J722" s="336">
        <f>ROUND(I722*H722,2)</f>
        <v>0</v>
      </c>
      <c r="K722" s="337" t="s">
        <v>147</v>
      </c>
      <c r="L722" s="322"/>
      <c r="M722" s="13" t="s">
        <v>3</v>
      </c>
      <c r="N722" s="323" t="s">
        <v>48</v>
      </c>
      <c r="P722" s="244">
        <f>O722*H722</f>
        <v>0</v>
      </c>
      <c r="Q722" s="244">
        <v>1</v>
      </c>
      <c r="R722" s="244">
        <f>Q722*H722</f>
        <v>0.16600000000000001</v>
      </c>
      <c r="S722" s="244">
        <v>0</v>
      </c>
      <c r="T722" s="245">
        <f>S722*H722</f>
        <v>0</v>
      </c>
      <c r="AR722" s="246" t="s">
        <v>354</v>
      </c>
      <c r="AT722" s="246" t="s">
        <v>188</v>
      </c>
      <c r="AU722" s="246" t="s">
        <v>87</v>
      </c>
      <c r="AY722" s="116" t="s">
        <v>141</v>
      </c>
      <c r="BE722" s="247">
        <f>IF(N722="základní",J722,0)</f>
        <v>0</v>
      </c>
      <c r="BF722" s="247">
        <f>IF(N722="snížená",J722,0)</f>
        <v>0</v>
      </c>
      <c r="BG722" s="247">
        <f>IF(N722="zákl. přenesená",J722,0)</f>
        <v>0</v>
      </c>
      <c r="BH722" s="247">
        <f>IF(N722="sníž. přenesená",J722,0)</f>
        <v>0</v>
      </c>
      <c r="BI722" s="247">
        <f>IF(N722="nulová",J722,0)</f>
        <v>0</v>
      </c>
      <c r="BJ722" s="116" t="s">
        <v>85</v>
      </c>
      <c r="BK722" s="247">
        <f>ROUND(I722*H722,2)</f>
        <v>0</v>
      </c>
      <c r="BL722" s="116" t="s">
        <v>254</v>
      </c>
      <c r="BM722" s="246" t="s">
        <v>981</v>
      </c>
    </row>
    <row r="723" spans="2:65" s="10" customFormat="1" ht="11.25">
      <c r="B723" s="252"/>
      <c r="C723" s="271"/>
      <c r="D723" s="268" t="s">
        <v>152</v>
      </c>
      <c r="E723" s="271"/>
      <c r="F723" s="273" t="s">
        <v>982</v>
      </c>
      <c r="G723" s="271"/>
      <c r="H723" s="274">
        <v>0.16600000000000001</v>
      </c>
      <c r="I723" s="271"/>
      <c r="J723" s="271"/>
      <c r="K723" s="271"/>
      <c r="L723" s="252"/>
      <c r="M723" s="254"/>
      <c r="T723" s="255"/>
      <c r="AT723" s="253" t="s">
        <v>152</v>
      </c>
      <c r="AU723" s="253" t="s">
        <v>87</v>
      </c>
      <c r="AV723" s="10" t="s">
        <v>87</v>
      </c>
      <c r="AW723" s="10" t="s">
        <v>4</v>
      </c>
      <c r="AX723" s="10" t="s">
        <v>85</v>
      </c>
      <c r="AY723" s="253" t="s">
        <v>141</v>
      </c>
    </row>
    <row r="724" spans="2:65" s="8" customFormat="1" ht="16.5" customHeight="1">
      <c r="B724" s="5"/>
      <c r="C724" s="260" t="s">
        <v>983</v>
      </c>
      <c r="D724" s="260" t="s">
        <v>143</v>
      </c>
      <c r="E724" s="261" t="s">
        <v>984</v>
      </c>
      <c r="F724" s="262" t="s">
        <v>985</v>
      </c>
      <c r="G724" s="263" t="s">
        <v>146</v>
      </c>
      <c r="H724" s="264">
        <v>552</v>
      </c>
      <c r="I724" s="6"/>
      <c r="J724" s="266">
        <f>ROUND(I724*H724,2)</f>
        <v>0</v>
      </c>
      <c r="K724" s="262" t="s">
        <v>147</v>
      </c>
      <c r="L724" s="5"/>
      <c r="M724" s="7" t="s">
        <v>3</v>
      </c>
      <c r="N724" s="243" t="s">
        <v>48</v>
      </c>
      <c r="P724" s="244">
        <f>O724*H724</f>
        <v>0</v>
      </c>
      <c r="Q724" s="244">
        <v>4.0000000000000002E-4</v>
      </c>
      <c r="R724" s="244">
        <f>Q724*H724</f>
        <v>0.22080000000000002</v>
      </c>
      <c r="S724" s="244">
        <v>0</v>
      </c>
      <c r="T724" s="245">
        <f>S724*H724</f>
        <v>0</v>
      </c>
      <c r="AR724" s="246" t="s">
        <v>254</v>
      </c>
      <c r="AT724" s="246" t="s">
        <v>143</v>
      </c>
      <c r="AU724" s="246" t="s">
        <v>87</v>
      </c>
      <c r="AY724" s="116" t="s">
        <v>141</v>
      </c>
      <c r="BE724" s="247">
        <f>IF(N724="základní",J724,0)</f>
        <v>0</v>
      </c>
      <c r="BF724" s="247">
        <f>IF(N724="snížená",J724,0)</f>
        <v>0</v>
      </c>
      <c r="BG724" s="247">
        <f>IF(N724="zákl. přenesená",J724,0)</f>
        <v>0</v>
      </c>
      <c r="BH724" s="247">
        <f>IF(N724="sníž. přenesená",J724,0)</f>
        <v>0</v>
      </c>
      <c r="BI724" s="247">
        <f>IF(N724="nulová",J724,0)</f>
        <v>0</v>
      </c>
      <c r="BJ724" s="116" t="s">
        <v>85</v>
      </c>
      <c r="BK724" s="247">
        <f>ROUND(I724*H724,2)</f>
        <v>0</v>
      </c>
      <c r="BL724" s="116" t="s">
        <v>254</v>
      </c>
      <c r="BM724" s="246" t="s">
        <v>986</v>
      </c>
    </row>
    <row r="725" spans="2:65" s="8" customFormat="1" ht="11.25">
      <c r="B725" s="5"/>
      <c r="C725" s="172"/>
      <c r="D725" s="275" t="s">
        <v>150</v>
      </c>
      <c r="E725" s="172"/>
      <c r="F725" s="276" t="s">
        <v>987</v>
      </c>
      <c r="G725" s="172"/>
      <c r="H725" s="172"/>
      <c r="I725" s="172"/>
      <c r="J725" s="172"/>
      <c r="K725" s="172"/>
      <c r="L725" s="5"/>
      <c r="M725" s="256"/>
      <c r="T725" s="142"/>
      <c r="AT725" s="116" t="s">
        <v>150</v>
      </c>
      <c r="AU725" s="116" t="s">
        <v>87</v>
      </c>
    </row>
    <row r="726" spans="2:65" s="9" customFormat="1" ht="11.25">
      <c r="B726" s="248"/>
      <c r="C726" s="267"/>
      <c r="D726" s="268" t="s">
        <v>152</v>
      </c>
      <c r="E726" s="269" t="s">
        <v>3</v>
      </c>
      <c r="F726" s="270" t="s">
        <v>153</v>
      </c>
      <c r="G726" s="267"/>
      <c r="H726" s="269" t="s">
        <v>3</v>
      </c>
      <c r="I726" s="267"/>
      <c r="J726" s="267"/>
      <c r="K726" s="267"/>
      <c r="L726" s="248"/>
      <c r="M726" s="250"/>
      <c r="T726" s="251"/>
      <c r="AT726" s="249" t="s">
        <v>152</v>
      </c>
      <c r="AU726" s="249" t="s">
        <v>87</v>
      </c>
      <c r="AV726" s="9" t="s">
        <v>85</v>
      </c>
      <c r="AW726" s="9" t="s">
        <v>37</v>
      </c>
      <c r="AX726" s="9" t="s">
        <v>77</v>
      </c>
      <c r="AY726" s="249" t="s">
        <v>141</v>
      </c>
    </row>
    <row r="727" spans="2:65" s="10" customFormat="1" ht="11.25">
      <c r="B727" s="252"/>
      <c r="C727" s="271"/>
      <c r="D727" s="268" t="s">
        <v>152</v>
      </c>
      <c r="E727" s="272" t="s">
        <v>3</v>
      </c>
      <c r="F727" s="273" t="s">
        <v>978</v>
      </c>
      <c r="G727" s="271"/>
      <c r="H727" s="274">
        <v>552</v>
      </c>
      <c r="I727" s="271"/>
      <c r="J727" s="271"/>
      <c r="K727" s="271"/>
      <c r="L727" s="252"/>
      <c r="M727" s="254"/>
      <c r="T727" s="255"/>
      <c r="AT727" s="253" t="s">
        <v>152</v>
      </c>
      <c r="AU727" s="253" t="s">
        <v>87</v>
      </c>
      <c r="AV727" s="10" t="s">
        <v>87</v>
      </c>
      <c r="AW727" s="10" t="s">
        <v>37</v>
      </c>
      <c r="AX727" s="10" t="s">
        <v>85</v>
      </c>
      <c r="AY727" s="253" t="s">
        <v>141</v>
      </c>
    </row>
    <row r="728" spans="2:65" s="8" customFormat="1" ht="24.2" customHeight="1">
      <c r="B728" s="5"/>
      <c r="C728" s="338" t="s">
        <v>988</v>
      </c>
      <c r="D728" s="338" t="s">
        <v>188</v>
      </c>
      <c r="E728" s="339" t="s">
        <v>989</v>
      </c>
      <c r="F728" s="337" t="s">
        <v>990</v>
      </c>
      <c r="G728" s="340" t="s">
        <v>146</v>
      </c>
      <c r="H728" s="341">
        <v>643.35599999999999</v>
      </c>
      <c r="I728" s="12"/>
      <c r="J728" s="336">
        <f>ROUND(I728*H728,2)</f>
        <v>0</v>
      </c>
      <c r="K728" s="337" t="s">
        <v>147</v>
      </c>
      <c r="L728" s="322"/>
      <c r="M728" s="13" t="s">
        <v>3</v>
      </c>
      <c r="N728" s="323" t="s">
        <v>48</v>
      </c>
      <c r="P728" s="244">
        <f>O728*H728</f>
        <v>0</v>
      </c>
      <c r="Q728" s="244">
        <v>4.4999999999999997E-3</v>
      </c>
      <c r="R728" s="244">
        <f>Q728*H728</f>
        <v>2.8951019999999996</v>
      </c>
      <c r="S728" s="244">
        <v>0</v>
      </c>
      <c r="T728" s="245">
        <f>S728*H728</f>
        <v>0</v>
      </c>
      <c r="AR728" s="246" t="s">
        <v>354</v>
      </c>
      <c r="AT728" s="246" t="s">
        <v>188</v>
      </c>
      <c r="AU728" s="246" t="s">
        <v>87</v>
      </c>
      <c r="AY728" s="116" t="s">
        <v>141</v>
      </c>
      <c r="BE728" s="247">
        <f>IF(N728="základní",J728,0)</f>
        <v>0</v>
      </c>
      <c r="BF728" s="247">
        <f>IF(N728="snížená",J728,0)</f>
        <v>0</v>
      </c>
      <c r="BG728" s="247">
        <f>IF(N728="zákl. přenesená",J728,0)</f>
        <v>0</v>
      </c>
      <c r="BH728" s="247">
        <f>IF(N728="sníž. přenesená",J728,0)</f>
        <v>0</v>
      </c>
      <c r="BI728" s="247">
        <f>IF(N728="nulová",J728,0)</f>
        <v>0</v>
      </c>
      <c r="BJ728" s="116" t="s">
        <v>85</v>
      </c>
      <c r="BK728" s="247">
        <f>ROUND(I728*H728,2)</f>
        <v>0</v>
      </c>
      <c r="BL728" s="116" t="s">
        <v>254</v>
      </c>
      <c r="BM728" s="246" t="s">
        <v>991</v>
      </c>
    </row>
    <row r="729" spans="2:65" s="10" customFormat="1" ht="11.25">
      <c r="B729" s="252"/>
      <c r="C729" s="271"/>
      <c r="D729" s="268" t="s">
        <v>152</v>
      </c>
      <c r="E729" s="271"/>
      <c r="F729" s="273" t="s">
        <v>992</v>
      </c>
      <c r="G729" s="271"/>
      <c r="H729" s="274">
        <v>643.35599999999999</v>
      </c>
      <c r="I729" s="271"/>
      <c r="J729" s="271"/>
      <c r="K729" s="271"/>
      <c r="L729" s="252"/>
      <c r="M729" s="254"/>
      <c r="T729" s="255"/>
      <c r="AT729" s="253" t="s">
        <v>152</v>
      </c>
      <c r="AU729" s="253" t="s">
        <v>87</v>
      </c>
      <c r="AV729" s="10" t="s">
        <v>87</v>
      </c>
      <c r="AW729" s="10" t="s">
        <v>4</v>
      </c>
      <c r="AX729" s="10" t="s">
        <v>85</v>
      </c>
      <c r="AY729" s="253" t="s">
        <v>141</v>
      </c>
    </row>
    <row r="730" spans="2:65" s="8" customFormat="1" ht="21.75" customHeight="1">
      <c r="B730" s="5"/>
      <c r="C730" s="260" t="s">
        <v>993</v>
      </c>
      <c r="D730" s="260" t="s">
        <v>143</v>
      </c>
      <c r="E730" s="261" t="s">
        <v>994</v>
      </c>
      <c r="F730" s="262" t="s">
        <v>995</v>
      </c>
      <c r="G730" s="263" t="s">
        <v>146</v>
      </c>
      <c r="H730" s="264">
        <v>565.61800000000005</v>
      </c>
      <c r="I730" s="6"/>
      <c r="J730" s="266">
        <f>ROUND(I730*H730,2)</f>
        <v>0</v>
      </c>
      <c r="K730" s="262" t="s">
        <v>147</v>
      </c>
      <c r="L730" s="5"/>
      <c r="M730" s="7" t="s">
        <v>3</v>
      </c>
      <c r="N730" s="243" t="s">
        <v>48</v>
      </c>
      <c r="P730" s="244">
        <f>O730*H730</f>
        <v>0</v>
      </c>
      <c r="Q730" s="244">
        <v>0</v>
      </c>
      <c r="R730" s="244">
        <f>Q730*H730</f>
        <v>0</v>
      </c>
      <c r="S730" s="244">
        <v>5.4999999999999997E-3</v>
      </c>
      <c r="T730" s="245">
        <f>S730*H730</f>
        <v>3.1108990000000003</v>
      </c>
      <c r="AR730" s="246" t="s">
        <v>254</v>
      </c>
      <c r="AT730" s="246" t="s">
        <v>143</v>
      </c>
      <c r="AU730" s="246" t="s">
        <v>87</v>
      </c>
      <c r="AY730" s="116" t="s">
        <v>141</v>
      </c>
      <c r="BE730" s="247">
        <f>IF(N730="základní",J730,0)</f>
        <v>0</v>
      </c>
      <c r="BF730" s="247">
        <f>IF(N730="snížená",J730,0)</f>
        <v>0</v>
      </c>
      <c r="BG730" s="247">
        <f>IF(N730="zákl. přenesená",J730,0)</f>
        <v>0</v>
      </c>
      <c r="BH730" s="247">
        <f>IF(N730="sníž. přenesená",J730,0)</f>
        <v>0</v>
      </c>
      <c r="BI730" s="247">
        <f>IF(N730="nulová",J730,0)</f>
        <v>0</v>
      </c>
      <c r="BJ730" s="116" t="s">
        <v>85</v>
      </c>
      <c r="BK730" s="247">
        <f>ROUND(I730*H730,2)</f>
        <v>0</v>
      </c>
      <c r="BL730" s="116" t="s">
        <v>254</v>
      </c>
      <c r="BM730" s="246" t="s">
        <v>996</v>
      </c>
    </row>
    <row r="731" spans="2:65" s="8" customFormat="1" ht="11.25">
      <c r="B731" s="5"/>
      <c r="C731" s="172"/>
      <c r="D731" s="275" t="s">
        <v>150</v>
      </c>
      <c r="E731" s="172"/>
      <c r="F731" s="276" t="s">
        <v>997</v>
      </c>
      <c r="G731" s="172"/>
      <c r="H731" s="172"/>
      <c r="I731" s="172"/>
      <c r="J731" s="172"/>
      <c r="K731" s="172"/>
      <c r="L731" s="5"/>
      <c r="M731" s="256"/>
      <c r="T731" s="142"/>
      <c r="AT731" s="116" t="s">
        <v>150</v>
      </c>
      <c r="AU731" s="116" t="s">
        <v>87</v>
      </c>
    </row>
    <row r="732" spans="2:65" s="9" customFormat="1" ht="11.25">
      <c r="B732" s="248"/>
      <c r="C732" s="267"/>
      <c r="D732" s="268" t="s">
        <v>152</v>
      </c>
      <c r="E732" s="269" t="s">
        <v>3</v>
      </c>
      <c r="F732" s="270" t="s">
        <v>153</v>
      </c>
      <c r="G732" s="267"/>
      <c r="H732" s="269" t="s">
        <v>3</v>
      </c>
      <c r="I732" s="267"/>
      <c r="J732" s="267"/>
      <c r="K732" s="267"/>
      <c r="L732" s="248"/>
      <c r="M732" s="250"/>
      <c r="T732" s="251"/>
      <c r="AT732" s="249" t="s">
        <v>152</v>
      </c>
      <c r="AU732" s="249" t="s">
        <v>87</v>
      </c>
      <c r="AV732" s="9" t="s">
        <v>85</v>
      </c>
      <c r="AW732" s="9" t="s">
        <v>37</v>
      </c>
      <c r="AX732" s="9" t="s">
        <v>77</v>
      </c>
      <c r="AY732" s="249" t="s">
        <v>141</v>
      </c>
    </row>
    <row r="733" spans="2:65" s="9" customFormat="1" ht="11.25">
      <c r="B733" s="248"/>
      <c r="C733" s="267"/>
      <c r="D733" s="268" t="s">
        <v>152</v>
      </c>
      <c r="E733" s="269" t="s">
        <v>3</v>
      </c>
      <c r="F733" s="270" t="s">
        <v>998</v>
      </c>
      <c r="G733" s="267"/>
      <c r="H733" s="269" t="s">
        <v>3</v>
      </c>
      <c r="I733" s="267"/>
      <c r="J733" s="267"/>
      <c r="K733" s="267"/>
      <c r="L733" s="248"/>
      <c r="M733" s="250"/>
      <c r="T733" s="251"/>
      <c r="AT733" s="249" t="s">
        <v>152</v>
      </c>
      <c r="AU733" s="249" t="s">
        <v>87</v>
      </c>
      <c r="AV733" s="9" t="s">
        <v>85</v>
      </c>
      <c r="AW733" s="9" t="s">
        <v>37</v>
      </c>
      <c r="AX733" s="9" t="s">
        <v>77</v>
      </c>
      <c r="AY733" s="249" t="s">
        <v>141</v>
      </c>
    </row>
    <row r="734" spans="2:65" s="10" customFormat="1" ht="11.25">
      <c r="B734" s="252"/>
      <c r="C734" s="271"/>
      <c r="D734" s="268" t="s">
        <v>152</v>
      </c>
      <c r="E734" s="272" t="s">
        <v>3</v>
      </c>
      <c r="F734" s="273" t="s">
        <v>519</v>
      </c>
      <c r="G734" s="271"/>
      <c r="H734" s="274">
        <v>582.86800000000005</v>
      </c>
      <c r="I734" s="271"/>
      <c r="J734" s="271"/>
      <c r="K734" s="271"/>
      <c r="L734" s="252"/>
      <c r="M734" s="254"/>
      <c r="T734" s="255"/>
      <c r="AT734" s="253" t="s">
        <v>152</v>
      </c>
      <c r="AU734" s="253" t="s">
        <v>87</v>
      </c>
      <c r="AV734" s="10" t="s">
        <v>87</v>
      </c>
      <c r="AW734" s="10" t="s">
        <v>37</v>
      </c>
      <c r="AX734" s="10" t="s">
        <v>77</v>
      </c>
      <c r="AY734" s="253" t="s">
        <v>141</v>
      </c>
    </row>
    <row r="735" spans="2:65" s="10" customFormat="1" ht="11.25">
      <c r="B735" s="252"/>
      <c r="C735" s="271"/>
      <c r="D735" s="268" t="s">
        <v>152</v>
      </c>
      <c r="E735" s="272" t="s">
        <v>3</v>
      </c>
      <c r="F735" s="273" t="s">
        <v>520</v>
      </c>
      <c r="G735" s="271"/>
      <c r="H735" s="274">
        <v>-17.25</v>
      </c>
      <c r="I735" s="271"/>
      <c r="J735" s="271"/>
      <c r="K735" s="271"/>
      <c r="L735" s="252"/>
      <c r="M735" s="254"/>
      <c r="T735" s="255"/>
      <c r="AT735" s="253" t="s">
        <v>152</v>
      </c>
      <c r="AU735" s="253" t="s">
        <v>87</v>
      </c>
      <c r="AV735" s="10" t="s">
        <v>87</v>
      </c>
      <c r="AW735" s="10" t="s">
        <v>37</v>
      </c>
      <c r="AX735" s="10" t="s">
        <v>77</v>
      </c>
      <c r="AY735" s="253" t="s">
        <v>141</v>
      </c>
    </row>
    <row r="736" spans="2:65" s="11" customFormat="1" ht="11.25">
      <c r="B736" s="318"/>
      <c r="C736" s="332"/>
      <c r="D736" s="268" t="s">
        <v>152</v>
      </c>
      <c r="E736" s="333" t="s">
        <v>3</v>
      </c>
      <c r="F736" s="334" t="s">
        <v>173</v>
      </c>
      <c r="G736" s="332"/>
      <c r="H736" s="335">
        <v>565.61800000000005</v>
      </c>
      <c r="I736" s="332"/>
      <c r="J736" s="332"/>
      <c r="K736" s="332"/>
      <c r="L736" s="318"/>
      <c r="M736" s="320"/>
      <c r="T736" s="321"/>
      <c r="AT736" s="319" t="s">
        <v>152</v>
      </c>
      <c r="AU736" s="319" t="s">
        <v>87</v>
      </c>
      <c r="AV736" s="11" t="s">
        <v>148</v>
      </c>
      <c r="AW736" s="11" t="s">
        <v>37</v>
      </c>
      <c r="AX736" s="11" t="s">
        <v>85</v>
      </c>
      <c r="AY736" s="319" t="s">
        <v>141</v>
      </c>
    </row>
    <row r="737" spans="2:65" s="8" customFormat="1" ht="24.2" customHeight="1">
      <c r="B737" s="5"/>
      <c r="C737" s="260" t="s">
        <v>999</v>
      </c>
      <c r="D737" s="260" t="s">
        <v>143</v>
      </c>
      <c r="E737" s="261" t="s">
        <v>1000</v>
      </c>
      <c r="F737" s="262" t="s">
        <v>1001</v>
      </c>
      <c r="G737" s="263" t="s">
        <v>891</v>
      </c>
      <c r="H737" s="264">
        <v>3.282</v>
      </c>
      <c r="I737" s="6"/>
      <c r="J737" s="266">
        <f>ROUND(I737*H737,2)</f>
        <v>0</v>
      </c>
      <c r="K737" s="262" t="s">
        <v>147</v>
      </c>
      <c r="L737" s="5"/>
      <c r="M737" s="7" t="s">
        <v>3</v>
      </c>
      <c r="N737" s="243" t="s">
        <v>48</v>
      </c>
      <c r="P737" s="244">
        <f>O737*H737</f>
        <v>0</v>
      </c>
      <c r="Q737" s="244">
        <v>0</v>
      </c>
      <c r="R737" s="244">
        <f>Q737*H737</f>
        <v>0</v>
      </c>
      <c r="S737" s="244">
        <v>0</v>
      </c>
      <c r="T737" s="245">
        <f>S737*H737</f>
        <v>0</v>
      </c>
      <c r="AR737" s="246" t="s">
        <v>254</v>
      </c>
      <c r="AT737" s="246" t="s">
        <v>143</v>
      </c>
      <c r="AU737" s="246" t="s">
        <v>87</v>
      </c>
      <c r="AY737" s="116" t="s">
        <v>141</v>
      </c>
      <c r="BE737" s="247">
        <f>IF(N737="základní",J737,0)</f>
        <v>0</v>
      </c>
      <c r="BF737" s="247">
        <f>IF(N737="snížená",J737,0)</f>
        <v>0</v>
      </c>
      <c r="BG737" s="247">
        <f>IF(N737="zákl. přenesená",J737,0)</f>
        <v>0</v>
      </c>
      <c r="BH737" s="247">
        <f>IF(N737="sníž. přenesená",J737,0)</f>
        <v>0</v>
      </c>
      <c r="BI737" s="247">
        <f>IF(N737="nulová",J737,0)</f>
        <v>0</v>
      </c>
      <c r="BJ737" s="116" t="s">
        <v>85</v>
      </c>
      <c r="BK737" s="247">
        <f>ROUND(I737*H737,2)</f>
        <v>0</v>
      </c>
      <c r="BL737" s="116" t="s">
        <v>254</v>
      </c>
      <c r="BM737" s="246" t="s">
        <v>1002</v>
      </c>
    </row>
    <row r="738" spans="2:65" s="8" customFormat="1" ht="11.25">
      <c r="B738" s="5"/>
      <c r="C738" s="172"/>
      <c r="D738" s="275" t="s">
        <v>150</v>
      </c>
      <c r="E738" s="172"/>
      <c r="F738" s="276" t="s">
        <v>1003</v>
      </c>
      <c r="G738" s="172"/>
      <c r="H738" s="172"/>
      <c r="I738" s="172"/>
      <c r="J738" s="172"/>
      <c r="K738" s="172"/>
      <c r="L738" s="5"/>
      <c r="M738" s="256"/>
      <c r="T738" s="142"/>
      <c r="AT738" s="116" t="s">
        <v>150</v>
      </c>
      <c r="AU738" s="116" t="s">
        <v>87</v>
      </c>
    </row>
    <row r="739" spans="2:65" s="4" customFormat="1" ht="22.9" customHeight="1">
      <c r="B739" s="236"/>
      <c r="C739" s="277"/>
      <c r="D739" s="278" t="s">
        <v>76</v>
      </c>
      <c r="E739" s="279" t="s">
        <v>1004</v>
      </c>
      <c r="F739" s="279" t="s">
        <v>1005</v>
      </c>
      <c r="G739" s="277"/>
      <c r="H739" s="277"/>
      <c r="I739" s="277"/>
      <c r="J739" s="280">
        <f>BK739</f>
        <v>0</v>
      </c>
      <c r="K739" s="277"/>
      <c r="L739" s="236"/>
      <c r="M739" s="238"/>
      <c r="P739" s="239">
        <f>SUM(P740:P785)</f>
        <v>0</v>
      </c>
      <c r="R739" s="239">
        <f>SUM(R740:R785)</f>
        <v>0.81347789999999998</v>
      </c>
      <c r="T739" s="240">
        <f>SUM(T740:T785)</f>
        <v>11.039820000000001</v>
      </c>
      <c r="AR739" s="237" t="s">
        <v>87</v>
      </c>
      <c r="AT739" s="241" t="s">
        <v>76</v>
      </c>
      <c r="AU739" s="241" t="s">
        <v>85</v>
      </c>
      <c r="AY739" s="237" t="s">
        <v>141</v>
      </c>
      <c r="BK739" s="242">
        <f>SUM(BK740:BK785)</f>
        <v>0</v>
      </c>
    </row>
    <row r="740" spans="2:65" s="8" customFormat="1" ht="24.2" customHeight="1">
      <c r="B740" s="5"/>
      <c r="C740" s="260" t="s">
        <v>1006</v>
      </c>
      <c r="D740" s="260" t="s">
        <v>143</v>
      </c>
      <c r="E740" s="261" t="s">
        <v>1007</v>
      </c>
      <c r="F740" s="262" t="s">
        <v>1008</v>
      </c>
      <c r="G740" s="263" t="s">
        <v>146</v>
      </c>
      <c r="H740" s="264">
        <v>83.341999999999999</v>
      </c>
      <c r="I740" s="6"/>
      <c r="J740" s="266">
        <f>ROUND(I740*H740,2)</f>
        <v>0</v>
      </c>
      <c r="K740" s="262" t="s">
        <v>147</v>
      </c>
      <c r="L740" s="5"/>
      <c r="M740" s="7" t="s">
        <v>3</v>
      </c>
      <c r="N740" s="243" t="s">
        <v>48</v>
      </c>
      <c r="P740" s="244">
        <f>O740*H740</f>
        <v>0</v>
      </c>
      <c r="Q740" s="244">
        <v>0</v>
      </c>
      <c r="R740" s="244">
        <f>Q740*H740</f>
        <v>0</v>
      </c>
      <c r="S740" s="244">
        <v>0</v>
      </c>
      <c r="T740" s="245">
        <f>S740*H740</f>
        <v>0</v>
      </c>
      <c r="AR740" s="246" t="s">
        <v>254</v>
      </c>
      <c r="AT740" s="246" t="s">
        <v>143</v>
      </c>
      <c r="AU740" s="246" t="s">
        <v>87</v>
      </c>
      <c r="AY740" s="116" t="s">
        <v>141</v>
      </c>
      <c r="BE740" s="247">
        <f>IF(N740="základní",J740,0)</f>
        <v>0</v>
      </c>
      <c r="BF740" s="247">
        <f>IF(N740="snížená",J740,0)</f>
        <v>0</v>
      </c>
      <c r="BG740" s="247">
        <f>IF(N740="zákl. přenesená",J740,0)</f>
        <v>0</v>
      </c>
      <c r="BH740" s="247">
        <f>IF(N740="sníž. přenesená",J740,0)</f>
        <v>0</v>
      </c>
      <c r="BI740" s="247">
        <f>IF(N740="nulová",J740,0)</f>
        <v>0</v>
      </c>
      <c r="BJ740" s="116" t="s">
        <v>85</v>
      </c>
      <c r="BK740" s="247">
        <f>ROUND(I740*H740,2)</f>
        <v>0</v>
      </c>
      <c r="BL740" s="116" t="s">
        <v>254</v>
      </c>
      <c r="BM740" s="246" t="s">
        <v>1009</v>
      </c>
    </row>
    <row r="741" spans="2:65" s="8" customFormat="1" ht="11.25">
      <c r="B741" s="5"/>
      <c r="C741" s="172"/>
      <c r="D741" s="275" t="s">
        <v>150</v>
      </c>
      <c r="E741" s="172"/>
      <c r="F741" s="276" t="s">
        <v>1010</v>
      </c>
      <c r="G741" s="172"/>
      <c r="H741" s="172"/>
      <c r="I741" s="172"/>
      <c r="J741" s="172"/>
      <c r="K741" s="172"/>
      <c r="L741" s="5"/>
      <c r="M741" s="256"/>
      <c r="T741" s="142"/>
      <c r="AT741" s="116" t="s">
        <v>150</v>
      </c>
      <c r="AU741" s="116" t="s">
        <v>87</v>
      </c>
    </row>
    <row r="742" spans="2:65" s="9" customFormat="1" ht="11.25">
      <c r="B742" s="248"/>
      <c r="C742" s="267"/>
      <c r="D742" s="268" t="s">
        <v>152</v>
      </c>
      <c r="E742" s="269" t="s">
        <v>3</v>
      </c>
      <c r="F742" s="270" t="s">
        <v>153</v>
      </c>
      <c r="G742" s="267"/>
      <c r="H742" s="269" t="s">
        <v>3</v>
      </c>
      <c r="I742" s="267"/>
      <c r="J742" s="267"/>
      <c r="K742" s="267"/>
      <c r="L742" s="248"/>
      <c r="M742" s="250"/>
      <c r="T742" s="251"/>
      <c r="AT742" s="249" t="s">
        <v>152</v>
      </c>
      <c r="AU742" s="249" t="s">
        <v>87</v>
      </c>
      <c r="AV742" s="9" t="s">
        <v>85</v>
      </c>
      <c r="AW742" s="9" t="s">
        <v>37</v>
      </c>
      <c r="AX742" s="9" t="s">
        <v>77</v>
      </c>
      <c r="AY742" s="249" t="s">
        <v>141</v>
      </c>
    </row>
    <row r="743" spans="2:65" s="9" customFormat="1" ht="11.25">
      <c r="B743" s="248"/>
      <c r="C743" s="267"/>
      <c r="D743" s="268" t="s">
        <v>152</v>
      </c>
      <c r="E743" s="269" t="s">
        <v>3</v>
      </c>
      <c r="F743" s="270" t="s">
        <v>1011</v>
      </c>
      <c r="G743" s="267"/>
      <c r="H743" s="269" t="s">
        <v>3</v>
      </c>
      <c r="I743" s="267"/>
      <c r="J743" s="267"/>
      <c r="K743" s="267"/>
      <c r="L743" s="248"/>
      <c r="M743" s="250"/>
      <c r="T743" s="251"/>
      <c r="AT743" s="249" t="s">
        <v>152</v>
      </c>
      <c r="AU743" s="249" t="s">
        <v>87</v>
      </c>
      <c r="AV743" s="9" t="s">
        <v>85</v>
      </c>
      <c r="AW743" s="9" t="s">
        <v>37</v>
      </c>
      <c r="AX743" s="9" t="s">
        <v>77</v>
      </c>
      <c r="AY743" s="249" t="s">
        <v>141</v>
      </c>
    </row>
    <row r="744" spans="2:65" s="10" customFormat="1" ht="11.25">
      <c r="B744" s="252"/>
      <c r="C744" s="271"/>
      <c r="D744" s="268" t="s">
        <v>152</v>
      </c>
      <c r="E744" s="272" t="s">
        <v>3</v>
      </c>
      <c r="F744" s="273" t="s">
        <v>1012</v>
      </c>
      <c r="G744" s="271"/>
      <c r="H744" s="274">
        <v>29.2</v>
      </c>
      <c r="I744" s="271"/>
      <c r="J744" s="271"/>
      <c r="K744" s="271"/>
      <c r="L744" s="252"/>
      <c r="M744" s="254"/>
      <c r="T744" s="255"/>
      <c r="AT744" s="253" t="s">
        <v>152</v>
      </c>
      <c r="AU744" s="253" t="s">
        <v>87</v>
      </c>
      <c r="AV744" s="10" t="s">
        <v>87</v>
      </c>
      <c r="AW744" s="10" t="s">
        <v>37</v>
      </c>
      <c r="AX744" s="10" t="s">
        <v>77</v>
      </c>
      <c r="AY744" s="253" t="s">
        <v>141</v>
      </c>
    </row>
    <row r="745" spans="2:65" s="10" customFormat="1" ht="11.25">
      <c r="B745" s="252"/>
      <c r="C745" s="271"/>
      <c r="D745" s="268" t="s">
        <v>152</v>
      </c>
      <c r="E745" s="272" t="s">
        <v>3</v>
      </c>
      <c r="F745" s="273" t="s">
        <v>1013</v>
      </c>
      <c r="G745" s="271"/>
      <c r="H745" s="274">
        <v>14.88</v>
      </c>
      <c r="I745" s="271"/>
      <c r="J745" s="271"/>
      <c r="K745" s="271"/>
      <c r="L745" s="252"/>
      <c r="M745" s="254"/>
      <c r="T745" s="255"/>
      <c r="AT745" s="253" t="s">
        <v>152</v>
      </c>
      <c r="AU745" s="253" t="s">
        <v>87</v>
      </c>
      <c r="AV745" s="10" t="s">
        <v>87</v>
      </c>
      <c r="AW745" s="10" t="s">
        <v>37</v>
      </c>
      <c r="AX745" s="10" t="s">
        <v>77</v>
      </c>
      <c r="AY745" s="253" t="s">
        <v>141</v>
      </c>
    </row>
    <row r="746" spans="2:65" s="14" customFormat="1" ht="11.25">
      <c r="B746" s="324"/>
      <c r="C746" s="342"/>
      <c r="D746" s="268" t="s">
        <v>152</v>
      </c>
      <c r="E746" s="343" t="s">
        <v>3</v>
      </c>
      <c r="F746" s="344" t="s">
        <v>363</v>
      </c>
      <c r="G746" s="342"/>
      <c r="H746" s="345">
        <v>44.08</v>
      </c>
      <c r="I746" s="342"/>
      <c r="J746" s="342"/>
      <c r="K746" s="342"/>
      <c r="L746" s="324"/>
      <c r="M746" s="326"/>
      <c r="T746" s="327"/>
      <c r="AT746" s="325" t="s">
        <v>152</v>
      </c>
      <c r="AU746" s="325" t="s">
        <v>87</v>
      </c>
      <c r="AV746" s="14" t="s">
        <v>160</v>
      </c>
      <c r="AW746" s="14" t="s">
        <v>37</v>
      </c>
      <c r="AX746" s="14" t="s">
        <v>77</v>
      </c>
      <c r="AY746" s="325" t="s">
        <v>141</v>
      </c>
    </row>
    <row r="747" spans="2:65" s="9" customFormat="1" ht="11.25">
      <c r="B747" s="248"/>
      <c r="C747" s="267"/>
      <c r="D747" s="268" t="s">
        <v>152</v>
      </c>
      <c r="E747" s="269" t="s">
        <v>3</v>
      </c>
      <c r="F747" s="270" t="s">
        <v>1014</v>
      </c>
      <c r="G747" s="267"/>
      <c r="H747" s="269" t="s">
        <v>3</v>
      </c>
      <c r="I747" s="267"/>
      <c r="J747" s="267"/>
      <c r="K747" s="267"/>
      <c r="L747" s="248"/>
      <c r="M747" s="250"/>
      <c r="T747" s="251"/>
      <c r="AT747" s="249" t="s">
        <v>152</v>
      </c>
      <c r="AU747" s="249" t="s">
        <v>87</v>
      </c>
      <c r="AV747" s="9" t="s">
        <v>85</v>
      </c>
      <c r="AW747" s="9" t="s">
        <v>37</v>
      </c>
      <c r="AX747" s="9" t="s">
        <v>77</v>
      </c>
      <c r="AY747" s="249" t="s">
        <v>141</v>
      </c>
    </row>
    <row r="748" spans="2:65" s="10" customFormat="1" ht="11.25">
      <c r="B748" s="252"/>
      <c r="C748" s="271"/>
      <c r="D748" s="268" t="s">
        <v>152</v>
      </c>
      <c r="E748" s="272" t="s">
        <v>3</v>
      </c>
      <c r="F748" s="273" t="s">
        <v>1015</v>
      </c>
      <c r="G748" s="271"/>
      <c r="H748" s="274">
        <v>39.262</v>
      </c>
      <c r="I748" s="271"/>
      <c r="J748" s="271"/>
      <c r="K748" s="271"/>
      <c r="L748" s="252"/>
      <c r="M748" s="254"/>
      <c r="T748" s="255"/>
      <c r="AT748" s="253" t="s">
        <v>152</v>
      </c>
      <c r="AU748" s="253" t="s">
        <v>87</v>
      </c>
      <c r="AV748" s="10" t="s">
        <v>87</v>
      </c>
      <c r="AW748" s="10" t="s">
        <v>37</v>
      </c>
      <c r="AX748" s="10" t="s">
        <v>77</v>
      </c>
      <c r="AY748" s="253" t="s">
        <v>141</v>
      </c>
    </row>
    <row r="749" spans="2:65" s="11" customFormat="1" ht="11.25">
      <c r="B749" s="318"/>
      <c r="C749" s="332"/>
      <c r="D749" s="268" t="s">
        <v>152</v>
      </c>
      <c r="E749" s="333" t="s">
        <v>3</v>
      </c>
      <c r="F749" s="334" t="s">
        <v>173</v>
      </c>
      <c r="G749" s="332"/>
      <c r="H749" s="335">
        <v>83.341999999999999</v>
      </c>
      <c r="I749" s="332"/>
      <c r="J749" s="332"/>
      <c r="K749" s="332"/>
      <c r="L749" s="318"/>
      <c r="M749" s="320"/>
      <c r="T749" s="321"/>
      <c r="AT749" s="319" t="s">
        <v>152</v>
      </c>
      <c r="AU749" s="319" t="s">
        <v>87</v>
      </c>
      <c r="AV749" s="11" t="s">
        <v>148</v>
      </c>
      <c r="AW749" s="11" t="s">
        <v>37</v>
      </c>
      <c r="AX749" s="11" t="s">
        <v>85</v>
      </c>
      <c r="AY749" s="319" t="s">
        <v>141</v>
      </c>
    </row>
    <row r="750" spans="2:65" s="8" customFormat="1" ht="16.5" customHeight="1">
      <c r="B750" s="5"/>
      <c r="C750" s="338" t="s">
        <v>1016</v>
      </c>
      <c r="D750" s="338" t="s">
        <v>188</v>
      </c>
      <c r="E750" s="339" t="s">
        <v>979</v>
      </c>
      <c r="F750" s="337" t="s">
        <v>980</v>
      </c>
      <c r="G750" s="340" t="s">
        <v>891</v>
      </c>
      <c r="H750" s="341">
        <v>2.7E-2</v>
      </c>
      <c r="I750" s="12"/>
      <c r="J750" s="336">
        <f>ROUND(I750*H750,2)</f>
        <v>0</v>
      </c>
      <c r="K750" s="337" t="s">
        <v>147</v>
      </c>
      <c r="L750" s="322"/>
      <c r="M750" s="13" t="s">
        <v>3</v>
      </c>
      <c r="N750" s="323" t="s">
        <v>48</v>
      </c>
      <c r="P750" s="244">
        <f>O750*H750</f>
        <v>0</v>
      </c>
      <c r="Q750" s="244">
        <v>1</v>
      </c>
      <c r="R750" s="244">
        <f>Q750*H750</f>
        <v>2.7E-2</v>
      </c>
      <c r="S750" s="244">
        <v>0</v>
      </c>
      <c r="T750" s="245">
        <f>S750*H750</f>
        <v>0</v>
      </c>
      <c r="AR750" s="246" t="s">
        <v>354</v>
      </c>
      <c r="AT750" s="246" t="s">
        <v>188</v>
      </c>
      <c r="AU750" s="246" t="s">
        <v>87</v>
      </c>
      <c r="AY750" s="116" t="s">
        <v>141</v>
      </c>
      <c r="BE750" s="247">
        <f>IF(N750="základní",J750,0)</f>
        <v>0</v>
      </c>
      <c r="BF750" s="247">
        <f>IF(N750="snížená",J750,0)</f>
        <v>0</v>
      </c>
      <c r="BG750" s="247">
        <f>IF(N750="zákl. přenesená",J750,0)</f>
        <v>0</v>
      </c>
      <c r="BH750" s="247">
        <f>IF(N750="sníž. přenesená",J750,0)</f>
        <v>0</v>
      </c>
      <c r="BI750" s="247">
        <f>IF(N750="nulová",J750,0)</f>
        <v>0</v>
      </c>
      <c r="BJ750" s="116" t="s">
        <v>85</v>
      </c>
      <c r="BK750" s="247">
        <f>ROUND(I750*H750,2)</f>
        <v>0</v>
      </c>
      <c r="BL750" s="116" t="s">
        <v>254</v>
      </c>
      <c r="BM750" s="246" t="s">
        <v>1017</v>
      </c>
    </row>
    <row r="751" spans="2:65" s="10" customFormat="1" ht="11.25">
      <c r="B751" s="252"/>
      <c r="C751" s="271"/>
      <c r="D751" s="268" t="s">
        <v>152</v>
      </c>
      <c r="E751" s="271"/>
      <c r="F751" s="273" t="s">
        <v>1018</v>
      </c>
      <c r="G751" s="271"/>
      <c r="H751" s="274">
        <v>2.7E-2</v>
      </c>
      <c r="I751" s="271"/>
      <c r="J751" s="271"/>
      <c r="K751" s="271"/>
      <c r="L751" s="252"/>
      <c r="M751" s="254"/>
      <c r="T751" s="255"/>
      <c r="AT751" s="253" t="s">
        <v>152</v>
      </c>
      <c r="AU751" s="253" t="s">
        <v>87</v>
      </c>
      <c r="AV751" s="10" t="s">
        <v>87</v>
      </c>
      <c r="AW751" s="10" t="s">
        <v>4</v>
      </c>
      <c r="AX751" s="10" t="s">
        <v>85</v>
      </c>
      <c r="AY751" s="253" t="s">
        <v>141</v>
      </c>
    </row>
    <row r="752" spans="2:65" s="8" customFormat="1" ht="21.75" customHeight="1">
      <c r="B752" s="5"/>
      <c r="C752" s="260" t="s">
        <v>1019</v>
      </c>
      <c r="D752" s="260" t="s">
        <v>143</v>
      </c>
      <c r="E752" s="261" t="s">
        <v>1020</v>
      </c>
      <c r="F752" s="262" t="s">
        <v>1021</v>
      </c>
      <c r="G752" s="263" t="s">
        <v>146</v>
      </c>
      <c r="H752" s="264">
        <v>83.341999999999999</v>
      </c>
      <c r="I752" s="6"/>
      <c r="J752" s="266">
        <f>ROUND(I752*H752,2)</f>
        <v>0</v>
      </c>
      <c r="K752" s="262" t="s">
        <v>147</v>
      </c>
      <c r="L752" s="5"/>
      <c r="M752" s="7" t="s">
        <v>3</v>
      </c>
      <c r="N752" s="243" t="s">
        <v>48</v>
      </c>
      <c r="P752" s="244">
        <f>O752*H752</f>
        <v>0</v>
      </c>
      <c r="Q752" s="244">
        <v>0</v>
      </c>
      <c r="R752" s="244">
        <f>Q752*H752</f>
        <v>0</v>
      </c>
      <c r="S752" s="244">
        <v>0</v>
      </c>
      <c r="T752" s="245">
        <f>S752*H752</f>
        <v>0</v>
      </c>
      <c r="AR752" s="246" t="s">
        <v>254</v>
      </c>
      <c r="AT752" s="246" t="s">
        <v>143</v>
      </c>
      <c r="AU752" s="246" t="s">
        <v>87</v>
      </c>
      <c r="AY752" s="116" t="s">
        <v>141</v>
      </c>
      <c r="BE752" s="247">
        <f>IF(N752="základní",J752,0)</f>
        <v>0</v>
      </c>
      <c r="BF752" s="247">
        <f>IF(N752="snížená",J752,0)</f>
        <v>0</v>
      </c>
      <c r="BG752" s="247">
        <f>IF(N752="zákl. přenesená",J752,0)</f>
        <v>0</v>
      </c>
      <c r="BH752" s="247">
        <f>IF(N752="sníž. přenesená",J752,0)</f>
        <v>0</v>
      </c>
      <c r="BI752" s="247">
        <f>IF(N752="nulová",J752,0)</f>
        <v>0</v>
      </c>
      <c r="BJ752" s="116" t="s">
        <v>85</v>
      </c>
      <c r="BK752" s="247">
        <f>ROUND(I752*H752,2)</f>
        <v>0</v>
      </c>
      <c r="BL752" s="116" t="s">
        <v>254</v>
      </c>
      <c r="BM752" s="246" t="s">
        <v>1022</v>
      </c>
    </row>
    <row r="753" spans="2:65" s="8" customFormat="1" ht="11.25">
      <c r="B753" s="5"/>
      <c r="C753" s="172"/>
      <c r="D753" s="275" t="s">
        <v>150</v>
      </c>
      <c r="E753" s="172"/>
      <c r="F753" s="276" t="s">
        <v>1023</v>
      </c>
      <c r="G753" s="172"/>
      <c r="H753" s="172"/>
      <c r="I753" s="172"/>
      <c r="J753" s="172"/>
      <c r="K753" s="172"/>
      <c r="L753" s="5"/>
      <c r="M753" s="256"/>
      <c r="T753" s="142"/>
      <c r="AT753" s="116" t="s">
        <v>150</v>
      </c>
      <c r="AU753" s="116" t="s">
        <v>87</v>
      </c>
    </row>
    <row r="754" spans="2:65" s="9" customFormat="1" ht="11.25">
      <c r="B754" s="248"/>
      <c r="C754" s="267"/>
      <c r="D754" s="268" t="s">
        <v>152</v>
      </c>
      <c r="E754" s="269" t="s">
        <v>3</v>
      </c>
      <c r="F754" s="270" t="s">
        <v>153</v>
      </c>
      <c r="G754" s="267"/>
      <c r="H754" s="269" t="s">
        <v>3</v>
      </c>
      <c r="I754" s="267"/>
      <c r="J754" s="267"/>
      <c r="K754" s="267"/>
      <c r="L754" s="248"/>
      <c r="M754" s="250"/>
      <c r="T754" s="251"/>
      <c r="AT754" s="249" t="s">
        <v>152</v>
      </c>
      <c r="AU754" s="249" t="s">
        <v>87</v>
      </c>
      <c r="AV754" s="9" t="s">
        <v>85</v>
      </c>
      <c r="AW754" s="9" t="s">
        <v>37</v>
      </c>
      <c r="AX754" s="9" t="s">
        <v>77</v>
      </c>
      <c r="AY754" s="249" t="s">
        <v>141</v>
      </c>
    </row>
    <row r="755" spans="2:65" s="9" customFormat="1" ht="11.25">
      <c r="B755" s="248"/>
      <c r="C755" s="267"/>
      <c r="D755" s="268" t="s">
        <v>152</v>
      </c>
      <c r="E755" s="269" t="s">
        <v>3</v>
      </c>
      <c r="F755" s="270" t="s">
        <v>1024</v>
      </c>
      <c r="G755" s="267"/>
      <c r="H755" s="269" t="s">
        <v>3</v>
      </c>
      <c r="I755" s="267"/>
      <c r="J755" s="267"/>
      <c r="K755" s="267"/>
      <c r="L755" s="248"/>
      <c r="M755" s="250"/>
      <c r="T755" s="251"/>
      <c r="AT755" s="249" t="s">
        <v>152</v>
      </c>
      <c r="AU755" s="249" t="s">
        <v>87</v>
      </c>
      <c r="AV755" s="9" t="s">
        <v>85</v>
      </c>
      <c r="AW755" s="9" t="s">
        <v>37</v>
      </c>
      <c r="AX755" s="9" t="s">
        <v>77</v>
      </c>
      <c r="AY755" s="249" t="s">
        <v>141</v>
      </c>
    </row>
    <row r="756" spans="2:65" s="10" customFormat="1" ht="11.25">
      <c r="B756" s="252"/>
      <c r="C756" s="271"/>
      <c r="D756" s="268" t="s">
        <v>152</v>
      </c>
      <c r="E756" s="272" t="s">
        <v>3</v>
      </c>
      <c r="F756" s="273" t="s">
        <v>1012</v>
      </c>
      <c r="G756" s="271"/>
      <c r="H756" s="274">
        <v>29.2</v>
      </c>
      <c r="I756" s="271"/>
      <c r="J756" s="271"/>
      <c r="K756" s="271"/>
      <c r="L756" s="252"/>
      <c r="M756" s="254"/>
      <c r="T756" s="255"/>
      <c r="AT756" s="253" t="s">
        <v>152</v>
      </c>
      <c r="AU756" s="253" t="s">
        <v>87</v>
      </c>
      <c r="AV756" s="10" t="s">
        <v>87</v>
      </c>
      <c r="AW756" s="10" t="s">
        <v>37</v>
      </c>
      <c r="AX756" s="10" t="s">
        <v>77</v>
      </c>
      <c r="AY756" s="253" t="s">
        <v>141</v>
      </c>
    </row>
    <row r="757" spans="2:65" s="10" customFormat="1" ht="11.25">
      <c r="B757" s="252"/>
      <c r="C757" s="271"/>
      <c r="D757" s="268" t="s">
        <v>152</v>
      </c>
      <c r="E757" s="272" t="s">
        <v>3</v>
      </c>
      <c r="F757" s="273" t="s">
        <v>1013</v>
      </c>
      <c r="G757" s="271"/>
      <c r="H757" s="274">
        <v>14.88</v>
      </c>
      <c r="I757" s="271"/>
      <c r="J757" s="271"/>
      <c r="K757" s="271"/>
      <c r="L757" s="252"/>
      <c r="M757" s="254"/>
      <c r="T757" s="255"/>
      <c r="AT757" s="253" t="s">
        <v>152</v>
      </c>
      <c r="AU757" s="253" t="s">
        <v>87</v>
      </c>
      <c r="AV757" s="10" t="s">
        <v>87</v>
      </c>
      <c r="AW757" s="10" t="s">
        <v>37</v>
      </c>
      <c r="AX757" s="10" t="s">
        <v>77</v>
      </c>
      <c r="AY757" s="253" t="s">
        <v>141</v>
      </c>
    </row>
    <row r="758" spans="2:65" s="14" customFormat="1" ht="11.25">
      <c r="B758" s="324"/>
      <c r="C758" s="342"/>
      <c r="D758" s="268" t="s">
        <v>152</v>
      </c>
      <c r="E758" s="343" t="s">
        <v>3</v>
      </c>
      <c r="F758" s="344" t="s">
        <v>363</v>
      </c>
      <c r="G758" s="342"/>
      <c r="H758" s="345">
        <v>44.08</v>
      </c>
      <c r="I758" s="342"/>
      <c r="J758" s="342"/>
      <c r="K758" s="342"/>
      <c r="L758" s="324"/>
      <c r="M758" s="326"/>
      <c r="T758" s="327"/>
      <c r="AT758" s="325" t="s">
        <v>152</v>
      </c>
      <c r="AU758" s="325" t="s">
        <v>87</v>
      </c>
      <c r="AV758" s="14" t="s">
        <v>160</v>
      </c>
      <c r="AW758" s="14" t="s">
        <v>37</v>
      </c>
      <c r="AX758" s="14" t="s">
        <v>77</v>
      </c>
      <c r="AY758" s="325" t="s">
        <v>141</v>
      </c>
    </row>
    <row r="759" spans="2:65" s="9" customFormat="1" ht="11.25">
      <c r="B759" s="248"/>
      <c r="C759" s="267"/>
      <c r="D759" s="268" t="s">
        <v>152</v>
      </c>
      <c r="E759" s="269" t="s">
        <v>3</v>
      </c>
      <c r="F759" s="270" t="s">
        <v>1025</v>
      </c>
      <c r="G759" s="267"/>
      <c r="H759" s="269" t="s">
        <v>3</v>
      </c>
      <c r="I759" s="267"/>
      <c r="J759" s="267"/>
      <c r="K759" s="267"/>
      <c r="L759" s="248"/>
      <c r="M759" s="250"/>
      <c r="T759" s="251"/>
      <c r="AT759" s="249" t="s">
        <v>152</v>
      </c>
      <c r="AU759" s="249" t="s">
        <v>87</v>
      </c>
      <c r="AV759" s="9" t="s">
        <v>85</v>
      </c>
      <c r="AW759" s="9" t="s">
        <v>37</v>
      </c>
      <c r="AX759" s="9" t="s">
        <v>77</v>
      </c>
      <c r="AY759" s="249" t="s">
        <v>141</v>
      </c>
    </row>
    <row r="760" spans="2:65" s="10" customFormat="1" ht="11.25">
      <c r="B760" s="252"/>
      <c r="C760" s="271"/>
      <c r="D760" s="268" t="s">
        <v>152</v>
      </c>
      <c r="E760" s="272" t="s">
        <v>3</v>
      </c>
      <c r="F760" s="273" t="s">
        <v>1015</v>
      </c>
      <c r="G760" s="271"/>
      <c r="H760" s="274">
        <v>39.262</v>
      </c>
      <c r="I760" s="271"/>
      <c r="J760" s="271"/>
      <c r="K760" s="271"/>
      <c r="L760" s="252"/>
      <c r="M760" s="254"/>
      <c r="T760" s="255"/>
      <c r="AT760" s="253" t="s">
        <v>152</v>
      </c>
      <c r="AU760" s="253" t="s">
        <v>87</v>
      </c>
      <c r="AV760" s="10" t="s">
        <v>87</v>
      </c>
      <c r="AW760" s="10" t="s">
        <v>37</v>
      </c>
      <c r="AX760" s="10" t="s">
        <v>77</v>
      </c>
      <c r="AY760" s="253" t="s">
        <v>141</v>
      </c>
    </row>
    <row r="761" spans="2:65" s="11" customFormat="1" ht="11.25">
      <c r="B761" s="318"/>
      <c r="C761" s="332"/>
      <c r="D761" s="268" t="s">
        <v>152</v>
      </c>
      <c r="E761" s="333" t="s">
        <v>3</v>
      </c>
      <c r="F761" s="334" t="s">
        <v>173</v>
      </c>
      <c r="G761" s="332"/>
      <c r="H761" s="335">
        <v>83.341999999999999</v>
      </c>
      <c r="I761" s="332"/>
      <c r="J761" s="332"/>
      <c r="K761" s="332"/>
      <c r="L761" s="318"/>
      <c r="M761" s="320"/>
      <c r="T761" s="321"/>
      <c r="AT761" s="319" t="s">
        <v>152</v>
      </c>
      <c r="AU761" s="319" t="s">
        <v>87</v>
      </c>
      <c r="AV761" s="11" t="s">
        <v>148</v>
      </c>
      <c r="AW761" s="11" t="s">
        <v>37</v>
      </c>
      <c r="AX761" s="11" t="s">
        <v>85</v>
      </c>
      <c r="AY761" s="319" t="s">
        <v>141</v>
      </c>
    </row>
    <row r="762" spans="2:65" s="8" customFormat="1" ht="24.2" customHeight="1">
      <c r="B762" s="5"/>
      <c r="C762" s="338" t="s">
        <v>1026</v>
      </c>
      <c r="D762" s="338" t="s">
        <v>188</v>
      </c>
      <c r="E762" s="339" t="s">
        <v>1027</v>
      </c>
      <c r="F762" s="337" t="s">
        <v>1028</v>
      </c>
      <c r="G762" s="340" t="s">
        <v>146</v>
      </c>
      <c r="H762" s="341">
        <v>51.375</v>
      </c>
      <c r="I762" s="12"/>
      <c r="J762" s="336">
        <f>ROUND(I762*H762,2)</f>
        <v>0</v>
      </c>
      <c r="K762" s="337" t="s">
        <v>147</v>
      </c>
      <c r="L762" s="322"/>
      <c r="M762" s="13" t="s">
        <v>3</v>
      </c>
      <c r="N762" s="323" t="s">
        <v>48</v>
      </c>
      <c r="P762" s="244">
        <f>O762*H762</f>
        <v>0</v>
      </c>
      <c r="Q762" s="244">
        <v>4.7999999999999996E-3</v>
      </c>
      <c r="R762" s="244">
        <f>Q762*H762</f>
        <v>0.24659999999999999</v>
      </c>
      <c r="S762" s="244">
        <v>0</v>
      </c>
      <c r="T762" s="245">
        <f>S762*H762</f>
        <v>0</v>
      </c>
      <c r="AR762" s="246" t="s">
        <v>354</v>
      </c>
      <c r="AT762" s="246" t="s">
        <v>188</v>
      </c>
      <c r="AU762" s="246" t="s">
        <v>87</v>
      </c>
      <c r="AY762" s="116" t="s">
        <v>141</v>
      </c>
      <c r="BE762" s="247">
        <f>IF(N762="základní",J762,0)</f>
        <v>0</v>
      </c>
      <c r="BF762" s="247">
        <f>IF(N762="snížená",J762,0)</f>
        <v>0</v>
      </c>
      <c r="BG762" s="247">
        <f>IF(N762="zákl. přenesená",J762,0)</f>
        <v>0</v>
      </c>
      <c r="BH762" s="247">
        <f>IF(N762="sníž. přenesená",J762,0)</f>
        <v>0</v>
      </c>
      <c r="BI762" s="247">
        <f>IF(N762="nulová",J762,0)</f>
        <v>0</v>
      </c>
      <c r="BJ762" s="116" t="s">
        <v>85</v>
      </c>
      <c r="BK762" s="247">
        <f>ROUND(I762*H762,2)</f>
        <v>0</v>
      </c>
      <c r="BL762" s="116" t="s">
        <v>254</v>
      </c>
      <c r="BM762" s="246" t="s">
        <v>1029</v>
      </c>
    </row>
    <row r="763" spans="2:65" s="10" customFormat="1" ht="11.25">
      <c r="B763" s="252"/>
      <c r="C763" s="271"/>
      <c r="D763" s="268" t="s">
        <v>152</v>
      </c>
      <c r="E763" s="271"/>
      <c r="F763" s="273" t="s">
        <v>1030</v>
      </c>
      <c r="G763" s="271"/>
      <c r="H763" s="274">
        <v>51.375</v>
      </c>
      <c r="I763" s="271"/>
      <c r="J763" s="271"/>
      <c r="K763" s="271"/>
      <c r="L763" s="252"/>
      <c r="M763" s="254"/>
      <c r="T763" s="255"/>
      <c r="AT763" s="253" t="s">
        <v>152</v>
      </c>
      <c r="AU763" s="253" t="s">
        <v>87</v>
      </c>
      <c r="AV763" s="10" t="s">
        <v>87</v>
      </c>
      <c r="AW763" s="10" t="s">
        <v>4</v>
      </c>
      <c r="AX763" s="10" t="s">
        <v>85</v>
      </c>
      <c r="AY763" s="253" t="s">
        <v>141</v>
      </c>
    </row>
    <row r="764" spans="2:65" s="8" customFormat="1" ht="24.2" customHeight="1">
      <c r="B764" s="5"/>
      <c r="C764" s="338" t="s">
        <v>1031</v>
      </c>
      <c r="D764" s="338" t="s">
        <v>188</v>
      </c>
      <c r="E764" s="339" t="s">
        <v>1032</v>
      </c>
      <c r="F764" s="337" t="s">
        <v>1033</v>
      </c>
      <c r="G764" s="340" t="s">
        <v>146</v>
      </c>
      <c r="H764" s="341">
        <v>45.76</v>
      </c>
      <c r="I764" s="12"/>
      <c r="J764" s="336">
        <f>ROUND(I764*H764,2)</f>
        <v>0</v>
      </c>
      <c r="K764" s="337" t="s">
        <v>147</v>
      </c>
      <c r="L764" s="322"/>
      <c r="M764" s="13" t="s">
        <v>3</v>
      </c>
      <c r="N764" s="323" t="s">
        <v>48</v>
      </c>
      <c r="P764" s="244">
        <f>O764*H764</f>
        <v>0</v>
      </c>
      <c r="Q764" s="244">
        <v>5.0000000000000001E-3</v>
      </c>
      <c r="R764" s="244">
        <f>Q764*H764</f>
        <v>0.2288</v>
      </c>
      <c r="S764" s="244">
        <v>0</v>
      </c>
      <c r="T764" s="245">
        <f>S764*H764</f>
        <v>0</v>
      </c>
      <c r="AR764" s="246" t="s">
        <v>354</v>
      </c>
      <c r="AT764" s="246" t="s">
        <v>188</v>
      </c>
      <c r="AU764" s="246" t="s">
        <v>87</v>
      </c>
      <c r="AY764" s="116" t="s">
        <v>141</v>
      </c>
      <c r="BE764" s="247">
        <f>IF(N764="základní",J764,0)</f>
        <v>0</v>
      </c>
      <c r="BF764" s="247">
        <f>IF(N764="snížená",J764,0)</f>
        <v>0</v>
      </c>
      <c r="BG764" s="247">
        <f>IF(N764="zákl. přenesená",J764,0)</f>
        <v>0</v>
      </c>
      <c r="BH764" s="247">
        <f>IF(N764="sníž. přenesená",J764,0)</f>
        <v>0</v>
      </c>
      <c r="BI764" s="247">
        <f>IF(N764="nulová",J764,0)</f>
        <v>0</v>
      </c>
      <c r="BJ764" s="116" t="s">
        <v>85</v>
      </c>
      <c r="BK764" s="247">
        <f>ROUND(I764*H764,2)</f>
        <v>0</v>
      </c>
      <c r="BL764" s="116" t="s">
        <v>254</v>
      </c>
      <c r="BM764" s="246" t="s">
        <v>1034</v>
      </c>
    </row>
    <row r="765" spans="2:65" s="10" customFormat="1" ht="11.25">
      <c r="B765" s="252"/>
      <c r="C765" s="271"/>
      <c r="D765" s="268" t="s">
        <v>152</v>
      </c>
      <c r="E765" s="271"/>
      <c r="F765" s="273" t="s">
        <v>1035</v>
      </c>
      <c r="G765" s="271"/>
      <c r="H765" s="274">
        <v>45.76</v>
      </c>
      <c r="I765" s="271"/>
      <c r="J765" s="271"/>
      <c r="K765" s="271"/>
      <c r="L765" s="252"/>
      <c r="M765" s="254"/>
      <c r="T765" s="255"/>
      <c r="AT765" s="253" t="s">
        <v>152</v>
      </c>
      <c r="AU765" s="253" t="s">
        <v>87</v>
      </c>
      <c r="AV765" s="10" t="s">
        <v>87</v>
      </c>
      <c r="AW765" s="10" t="s">
        <v>4</v>
      </c>
      <c r="AX765" s="10" t="s">
        <v>85</v>
      </c>
      <c r="AY765" s="253" t="s">
        <v>141</v>
      </c>
    </row>
    <row r="766" spans="2:65" s="8" customFormat="1" ht="21.75" customHeight="1">
      <c r="B766" s="5"/>
      <c r="C766" s="260" t="s">
        <v>1036</v>
      </c>
      <c r="D766" s="260" t="s">
        <v>143</v>
      </c>
      <c r="E766" s="261" t="s">
        <v>1037</v>
      </c>
      <c r="F766" s="262" t="s">
        <v>1038</v>
      </c>
      <c r="G766" s="263" t="s">
        <v>146</v>
      </c>
      <c r="H766" s="264">
        <v>669.08</v>
      </c>
      <c r="I766" s="6"/>
      <c r="J766" s="266">
        <f>ROUND(I766*H766,2)</f>
        <v>0</v>
      </c>
      <c r="K766" s="262" t="s">
        <v>147</v>
      </c>
      <c r="L766" s="5"/>
      <c r="M766" s="7" t="s">
        <v>3</v>
      </c>
      <c r="N766" s="243" t="s">
        <v>48</v>
      </c>
      <c r="P766" s="244">
        <f>O766*H766</f>
        <v>0</v>
      </c>
      <c r="Q766" s="244">
        <v>0</v>
      </c>
      <c r="R766" s="244">
        <f>Q766*H766</f>
        <v>0</v>
      </c>
      <c r="S766" s="244">
        <v>1.6500000000000001E-2</v>
      </c>
      <c r="T766" s="245">
        <f>S766*H766</f>
        <v>11.039820000000001</v>
      </c>
      <c r="AR766" s="246" t="s">
        <v>254</v>
      </c>
      <c r="AT766" s="246" t="s">
        <v>143</v>
      </c>
      <c r="AU766" s="246" t="s">
        <v>87</v>
      </c>
      <c r="AY766" s="116" t="s">
        <v>141</v>
      </c>
      <c r="BE766" s="247">
        <f>IF(N766="základní",J766,0)</f>
        <v>0</v>
      </c>
      <c r="BF766" s="247">
        <f>IF(N766="snížená",J766,0)</f>
        <v>0</v>
      </c>
      <c r="BG766" s="247">
        <f>IF(N766="zákl. přenesená",J766,0)</f>
        <v>0</v>
      </c>
      <c r="BH766" s="247">
        <f>IF(N766="sníž. přenesená",J766,0)</f>
        <v>0</v>
      </c>
      <c r="BI766" s="247">
        <f>IF(N766="nulová",J766,0)</f>
        <v>0</v>
      </c>
      <c r="BJ766" s="116" t="s">
        <v>85</v>
      </c>
      <c r="BK766" s="247">
        <f>ROUND(I766*H766,2)</f>
        <v>0</v>
      </c>
      <c r="BL766" s="116" t="s">
        <v>254</v>
      </c>
      <c r="BM766" s="246" t="s">
        <v>1039</v>
      </c>
    </row>
    <row r="767" spans="2:65" s="8" customFormat="1" ht="11.25">
      <c r="B767" s="5"/>
      <c r="C767" s="172"/>
      <c r="D767" s="275" t="s">
        <v>150</v>
      </c>
      <c r="E767" s="172"/>
      <c r="F767" s="276" t="s">
        <v>1040</v>
      </c>
      <c r="G767" s="172"/>
      <c r="H767" s="172"/>
      <c r="I767" s="172"/>
      <c r="J767" s="172"/>
      <c r="K767" s="172"/>
      <c r="L767" s="5"/>
      <c r="M767" s="256"/>
      <c r="T767" s="142"/>
      <c r="AT767" s="116" t="s">
        <v>150</v>
      </c>
      <c r="AU767" s="116" t="s">
        <v>87</v>
      </c>
    </row>
    <row r="768" spans="2:65" s="9" customFormat="1" ht="11.25">
      <c r="B768" s="248"/>
      <c r="C768" s="267"/>
      <c r="D768" s="268" t="s">
        <v>152</v>
      </c>
      <c r="E768" s="269" t="s">
        <v>3</v>
      </c>
      <c r="F768" s="270" t="s">
        <v>153</v>
      </c>
      <c r="G768" s="267"/>
      <c r="H768" s="269" t="s">
        <v>3</v>
      </c>
      <c r="I768" s="267"/>
      <c r="J768" s="267"/>
      <c r="K768" s="267"/>
      <c r="L768" s="248"/>
      <c r="M768" s="250"/>
      <c r="T768" s="251"/>
      <c r="AT768" s="249" t="s">
        <v>152</v>
      </c>
      <c r="AU768" s="249" t="s">
        <v>87</v>
      </c>
      <c r="AV768" s="9" t="s">
        <v>85</v>
      </c>
      <c r="AW768" s="9" t="s">
        <v>37</v>
      </c>
      <c r="AX768" s="9" t="s">
        <v>77</v>
      </c>
      <c r="AY768" s="249" t="s">
        <v>141</v>
      </c>
    </row>
    <row r="769" spans="2:65" s="9" customFormat="1" ht="11.25">
      <c r="B769" s="248"/>
      <c r="C769" s="267"/>
      <c r="D769" s="268" t="s">
        <v>152</v>
      </c>
      <c r="E769" s="269" t="s">
        <v>3</v>
      </c>
      <c r="F769" s="270" t="s">
        <v>1041</v>
      </c>
      <c r="G769" s="267"/>
      <c r="H769" s="269" t="s">
        <v>3</v>
      </c>
      <c r="I769" s="267"/>
      <c r="J769" s="267"/>
      <c r="K769" s="267"/>
      <c r="L769" s="248"/>
      <c r="M769" s="250"/>
      <c r="T769" s="251"/>
      <c r="AT769" s="249" t="s">
        <v>152</v>
      </c>
      <c r="AU769" s="249" t="s">
        <v>87</v>
      </c>
      <c r="AV769" s="9" t="s">
        <v>85</v>
      </c>
      <c r="AW769" s="9" t="s">
        <v>37</v>
      </c>
      <c r="AX769" s="9" t="s">
        <v>77</v>
      </c>
      <c r="AY769" s="249" t="s">
        <v>141</v>
      </c>
    </row>
    <row r="770" spans="2:65" s="10" customFormat="1" ht="11.25">
      <c r="B770" s="252"/>
      <c r="C770" s="271"/>
      <c r="D770" s="268" t="s">
        <v>152</v>
      </c>
      <c r="E770" s="272" t="s">
        <v>3</v>
      </c>
      <c r="F770" s="273" t="s">
        <v>1042</v>
      </c>
      <c r="G770" s="271"/>
      <c r="H770" s="274">
        <v>625</v>
      </c>
      <c r="I770" s="271"/>
      <c r="J770" s="271"/>
      <c r="K770" s="271"/>
      <c r="L770" s="252"/>
      <c r="M770" s="254"/>
      <c r="T770" s="255"/>
      <c r="AT770" s="253" t="s">
        <v>152</v>
      </c>
      <c r="AU770" s="253" t="s">
        <v>87</v>
      </c>
      <c r="AV770" s="10" t="s">
        <v>87</v>
      </c>
      <c r="AW770" s="10" t="s">
        <v>37</v>
      </c>
      <c r="AX770" s="10" t="s">
        <v>77</v>
      </c>
      <c r="AY770" s="253" t="s">
        <v>141</v>
      </c>
    </row>
    <row r="771" spans="2:65" s="9" customFormat="1" ht="11.25">
      <c r="B771" s="248"/>
      <c r="C771" s="267"/>
      <c r="D771" s="268" t="s">
        <v>152</v>
      </c>
      <c r="E771" s="269" t="s">
        <v>3</v>
      </c>
      <c r="F771" s="270" t="s">
        <v>1011</v>
      </c>
      <c r="G771" s="267"/>
      <c r="H771" s="269" t="s">
        <v>3</v>
      </c>
      <c r="I771" s="267"/>
      <c r="J771" s="267"/>
      <c r="K771" s="267"/>
      <c r="L771" s="248"/>
      <c r="M771" s="250"/>
      <c r="T771" s="251"/>
      <c r="AT771" s="249" t="s">
        <v>152</v>
      </c>
      <c r="AU771" s="249" t="s">
        <v>87</v>
      </c>
      <c r="AV771" s="9" t="s">
        <v>85</v>
      </c>
      <c r="AW771" s="9" t="s">
        <v>37</v>
      </c>
      <c r="AX771" s="9" t="s">
        <v>77</v>
      </c>
      <c r="AY771" s="249" t="s">
        <v>141</v>
      </c>
    </row>
    <row r="772" spans="2:65" s="10" customFormat="1" ht="11.25">
      <c r="B772" s="252"/>
      <c r="C772" s="271"/>
      <c r="D772" s="268" t="s">
        <v>152</v>
      </c>
      <c r="E772" s="272" t="s">
        <v>3</v>
      </c>
      <c r="F772" s="273" t="s">
        <v>1012</v>
      </c>
      <c r="G772" s="271"/>
      <c r="H772" s="274">
        <v>29.2</v>
      </c>
      <c r="I772" s="271"/>
      <c r="J772" s="271"/>
      <c r="K772" s="271"/>
      <c r="L772" s="252"/>
      <c r="M772" s="254"/>
      <c r="T772" s="255"/>
      <c r="AT772" s="253" t="s">
        <v>152</v>
      </c>
      <c r="AU772" s="253" t="s">
        <v>87</v>
      </c>
      <c r="AV772" s="10" t="s">
        <v>87</v>
      </c>
      <c r="AW772" s="10" t="s">
        <v>37</v>
      </c>
      <c r="AX772" s="10" t="s">
        <v>77</v>
      </c>
      <c r="AY772" s="253" t="s">
        <v>141</v>
      </c>
    </row>
    <row r="773" spans="2:65" s="10" customFormat="1" ht="11.25">
      <c r="B773" s="252"/>
      <c r="C773" s="271"/>
      <c r="D773" s="268" t="s">
        <v>152</v>
      </c>
      <c r="E773" s="272" t="s">
        <v>3</v>
      </c>
      <c r="F773" s="273" t="s">
        <v>1013</v>
      </c>
      <c r="G773" s="271"/>
      <c r="H773" s="274">
        <v>14.88</v>
      </c>
      <c r="I773" s="271"/>
      <c r="J773" s="271"/>
      <c r="K773" s="271"/>
      <c r="L773" s="252"/>
      <c r="M773" s="254"/>
      <c r="T773" s="255"/>
      <c r="AT773" s="253" t="s">
        <v>152</v>
      </c>
      <c r="AU773" s="253" t="s">
        <v>87</v>
      </c>
      <c r="AV773" s="10" t="s">
        <v>87</v>
      </c>
      <c r="AW773" s="10" t="s">
        <v>37</v>
      </c>
      <c r="AX773" s="10" t="s">
        <v>77</v>
      </c>
      <c r="AY773" s="253" t="s">
        <v>141</v>
      </c>
    </row>
    <row r="774" spans="2:65" s="11" customFormat="1" ht="11.25">
      <c r="B774" s="318"/>
      <c r="C774" s="332"/>
      <c r="D774" s="268" t="s">
        <v>152</v>
      </c>
      <c r="E774" s="333" t="s">
        <v>3</v>
      </c>
      <c r="F774" s="334" t="s">
        <v>173</v>
      </c>
      <c r="G774" s="332"/>
      <c r="H774" s="335">
        <v>669.08</v>
      </c>
      <c r="I774" s="332"/>
      <c r="J774" s="332"/>
      <c r="K774" s="332"/>
      <c r="L774" s="318"/>
      <c r="M774" s="320"/>
      <c r="T774" s="321"/>
      <c r="AT774" s="319" t="s">
        <v>152</v>
      </c>
      <c r="AU774" s="319" t="s">
        <v>87</v>
      </c>
      <c r="AV774" s="11" t="s">
        <v>148</v>
      </c>
      <c r="AW774" s="11" t="s">
        <v>37</v>
      </c>
      <c r="AX774" s="11" t="s">
        <v>85</v>
      </c>
      <c r="AY774" s="319" t="s">
        <v>141</v>
      </c>
    </row>
    <row r="775" spans="2:65" s="8" customFormat="1" ht="16.5" customHeight="1">
      <c r="B775" s="5"/>
      <c r="C775" s="260" t="s">
        <v>1043</v>
      </c>
      <c r="D775" s="260" t="s">
        <v>143</v>
      </c>
      <c r="E775" s="261" t="s">
        <v>1044</v>
      </c>
      <c r="F775" s="262" t="s">
        <v>1045</v>
      </c>
      <c r="G775" s="263" t="s">
        <v>146</v>
      </c>
      <c r="H775" s="264">
        <v>44.08</v>
      </c>
      <c r="I775" s="6"/>
      <c r="J775" s="266">
        <f>ROUND(I775*H775,2)</f>
        <v>0</v>
      </c>
      <c r="K775" s="262" t="s">
        <v>147</v>
      </c>
      <c r="L775" s="5"/>
      <c r="M775" s="7" t="s">
        <v>3</v>
      </c>
      <c r="N775" s="243" t="s">
        <v>48</v>
      </c>
      <c r="P775" s="244">
        <f>O775*H775</f>
        <v>0</v>
      </c>
      <c r="Q775" s="244">
        <v>8.8000000000000003E-4</v>
      </c>
      <c r="R775" s="244">
        <f>Q775*H775</f>
        <v>3.8790400000000003E-2</v>
      </c>
      <c r="S775" s="244">
        <v>0</v>
      </c>
      <c r="T775" s="245">
        <f>S775*H775</f>
        <v>0</v>
      </c>
      <c r="AR775" s="246" t="s">
        <v>254</v>
      </c>
      <c r="AT775" s="246" t="s">
        <v>143</v>
      </c>
      <c r="AU775" s="246" t="s">
        <v>87</v>
      </c>
      <c r="AY775" s="116" t="s">
        <v>141</v>
      </c>
      <c r="BE775" s="247">
        <f>IF(N775="základní",J775,0)</f>
        <v>0</v>
      </c>
      <c r="BF775" s="247">
        <f>IF(N775="snížená",J775,0)</f>
        <v>0</v>
      </c>
      <c r="BG775" s="247">
        <f>IF(N775="zákl. přenesená",J775,0)</f>
        <v>0</v>
      </c>
      <c r="BH775" s="247">
        <f>IF(N775="sníž. přenesená",J775,0)</f>
        <v>0</v>
      </c>
      <c r="BI775" s="247">
        <f>IF(N775="nulová",J775,0)</f>
        <v>0</v>
      </c>
      <c r="BJ775" s="116" t="s">
        <v>85</v>
      </c>
      <c r="BK775" s="247">
        <f>ROUND(I775*H775,2)</f>
        <v>0</v>
      </c>
      <c r="BL775" s="116" t="s">
        <v>254</v>
      </c>
      <c r="BM775" s="246" t="s">
        <v>1046</v>
      </c>
    </row>
    <row r="776" spans="2:65" s="8" customFormat="1" ht="11.25">
      <c r="B776" s="5"/>
      <c r="C776" s="172"/>
      <c r="D776" s="275" t="s">
        <v>150</v>
      </c>
      <c r="E776" s="172"/>
      <c r="F776" s="276" t="s">
        <v>1047</v>
      </c>
      <c r="G776" s="172"/>
      <c r="H776" s="172"/>
      <c r="I776" s="172"/>
      <c r="J776" s="172"/>
      <c r="K776" s="172"/>
      <c r="L776" s="5"/>
      <c r="M776" s="256"/>
      <c r="T776" s="142"/>
      <c r="AT776" s="116" t="s">
        <v>150</v>
      </c>
      <c r="AU776" s="116" t="s">
        <v>87</v>
      </c>
    </row>
    <row r="777" spans="2:65" s="9" customFormat="1" ht="11.25">
      <c r="B777" s="248"/>
      <c r="C777" s="267"/>
      <c r="D777" s="268" t="s">
        <v>152</v>
      </c>
      <c r="E777" s="269" t="s">
        <v>3</v>
      </c>
      <c r="F777" s="270" t="s">
        <v>153</v>
      </c>
      <c r="G777" s="267"/>
      <c r="H777" s="269" t="s">
        <v>3</v>
      </c>
      <c r="I777" s="267"/>
      <c r="J777" s="267"/>
      <c r="K777" s="267"/>
      <c r="L777" s="248"/>
      <c r="M777" s="250"/>
      <c r="T777" s="251"/>
      <c r="AT777" s="249" t="s">
        <v>152</v>
      </c>
      <c r="AU777" s="249" t="s">
        <v>87</v>
      </c>
      <c r="AV777" s="9" t="s">
        <v>85</v>
      </c>
      <c r="AW777" s="9" t="s">
        <v>37</v>
      </c>
      <c r="AX777" s="9" t="s">
        <v>77</v>
      </c>
      <c r="AY777" s="249" t="s">
        <v>141</v>
      </c>
    </row>
    <row r="778" spans="2:65" s="9" customFormat="1" ht="11.25">
      <c r="B778" s="248"/>
      <c r="C778" s="267"/>
      <c r="D778" s="268" t="s">
        <v>152</v>
      </c>
      <c r="E778" s="269" t="s">
        <v>3</v>
      </c>
      <c r="F778" s="270" t="s">
        <v>1011</v>
      </c>
      <c r="G778" s="267"/>
      <c r="H778" s="269" t="s">
        <v>3</v>
      </c>
      <c r="I778" s="267"/>
      <c r="J778" s="267"/>
      <c r="K778" s="267"/>
      <c r="L778" s="248"/>
      <c r="M778" s="250"/>
      <c r="T778" s="251"/>
      <c r="AT778" s="249" t="s">
        <v>152</v>
      </c>
      <c r="AU778" s="249" t="s">
        <v>87</v>
      </c>
      <c r="AV778" s="9" t="s">
        <v>85</v>
      </c>
      <c r="AW778" s="9" t="s">
        <v>37</v>
      </c>
      <c r="AX778" s="9" t="s">
        <v>77</v>
      </c>
      <c r="AY778" s="249" t="s">
        <v>141</v>
      </c>
    </row>
    <row r="779" spans="2:65" s="10" customFormat="1" ht="11.25">
      <c r="B779" s="252"/>
      <c r="C779" s="271"/>
      <c r="D779" s="268" t="s">
        <v>152</v>
      </c>
      <c r="E779" s="272" t="s">
        <v>3</v>
      </c>
      <c r="F779" s="273" t="s">
        <v>1012</v>
      </c>
      <c r="G779" s="271"/>
      <c r="H779" s="274">
        <v>29.2</v>
      </c>
      <c r="I779" s="271"/>
      <c r="J779" s="271"/>
      <c r="K779" s="271"/>
      <c r="L779" s="252"/>
      <c r="M779" s="254"/>
      <c r="T779" s="255"/>
      <c r="AT779" s="253" t="s">
        <v>152</v>
      </c>
      <c r="AU779" s="253" t="s">
        <v>87</v>
      </c>
      <c r="AV779" s="10" t="s">
        <v>87</v>
      </c>
      <c r="AW779" s="10" t="s">
        <v>37</v>
      </c>
      <c r="AX779" s="10" t="s">
        <v>77</v>
      </c>
      <c r="AY779" s="253" t="s">
        <v>141</v>
      </c>
    </row>
    <row r="780" spans="2:65" s="10" customFormat="1" ht="11.25">
      <c r="B780" s="252"/>
      <c r="C780" s="271"/>
      <c r="D780" s="268" t="s">
        <v>152</v>
      </c>
      <c r="E780" s="272" t="s">
        <v>3</v>
      </c>
      <c r="F780" s="273" t="s">
        <v>1013</v>
      </c>
      <c r="G780" s="271"/>
      <c r="H780" s="274">
        <v>14.88</v>
      </c>
      <c r="I780" s="271"/>
      <c r="J780" s="271"/>
      <c r="K780" s="271"/>
      <c r="L780" s="252"/>
      <c r="M780" s="254"/>
      <c r="T780" s="255"/>
      <c r="AT780" s="253" t="s">
        <v>152</v>
      </c>
      <c r="AU780" s="253" t="s">
        <v>87</v>
      </c>
      <c r="AV780" s="10" t="s">
        <v>87</v>
      </c>
      <c r="AW780" s="10" t="s">
        <v>37</v>
      </c>
      <c r="AX780" s="10" t="s">
        <v>77</v>
      </c>
      <c r="AY780" s="253" t="s">
        <v>141</v>
      </c>
    </row>
    <row r="781" spans="2:65" s="11" customFormat="1" ht="11.25">
      <c r="B781" s="318"/>
      <c r="C781" s="332"/>
      <c r="D781" s="268" t="s">
        <v>152</v>
      </c>
      <c r="E781" s="333" t="s">
        <v>3</v>
      </c>
      <c r="F781" s="334" t="s">
        <v>173</v>
      </c>
      <c r="G781" s="332"/>
      <c r="H781" s="335">
        <v>44.08</v>
      </c>
      <c r="I781" s="332"/>
      <c r="J781" s="332"/>
      <c r="K781" s="332"/>
      <c r="L781" s="318"/>
      <c r="M781" s="320"/>
      <c r="T781" s="321"/>
      <c r="AT781" s="319" t="s">
        <v>152</v>
      </c>
      <c r="AU781" s="319" t="s">
        <v>87</v>
      </c>
      <c r="AV781" s="11" t="s">
        <v>148</v>
      </c>
      <c r="AW781" s="11" t="s">
        <v>37</v>
      </c>
      <c r="AX781" s="11" t="s">
        <v>85</v>
      </c>
      <c r="AY781" s="319" t="s">
        <v>141</v>
      </c>
    </row>
    <row r="782" spans="2:65" s="8" customFormat="1" ht="24.2" customHeight="1">
      <c r="B782" s="5"/>
      <c r="C782" s="338" t="s">
        <v>1048</v>
      </c>
      <c r="D782" s="338" t="s">
        <v>188</v>
      </c>
      <c r="E782" s="339" t="s">
        <v>1049</v>
      </c>
      <c r="F782" s="337" t="s">
        <v>1050</v>
      </c>
      <c r="G782" s="340" t="s">
        <v>146</v>
      </c>
      <c r="H782" s="341">
        <v>51.375</v>
      </c>
      <c r="I782" s="12"/>
      <c r="J782" s="336">
        <f>ROUND(I782*H782,2)</f>
        <v>0</v>
      </c>
      <c r="K782" s="337" t="s">
        <v>147</v>
      </c>
      <c r="L782" s="322"/>
      <c r="M782" s="13" t="s">
        <v>3</v>
      </c>
      <c r="N782" s="323" t="s">
        <v>48</v>
      </c>
      <c r="P782" s="244">
        <f>O782*H782</f>
        <v>0</v>
      </c>
      <c r="Q782" s="244">
        <v>5.3E-3</v>
      </c>
      <c r="R782" s="244">
        <f>Q782*H782</f>
        <v>0.27228750000000002</v>
      </c>
      <c r="S782" s="244">
        <v>0</v>
      </c>
      <c r="T782" s="245">
        <f>S782*H782</f>
        <v>0</v>
      </c>
      <c r="AR782" s="246" t="s">
        <v>354</v>
      </c>
      <c r="AT782" s="246" t="s">
        <v>188</v>
      </c>
      <c r="AU782" s="246" t="s">
        <v>87</v>
      </c>
      <c r="AY782" s="116" t="s">
        <v>141</v>
      </c>
      <c r="BE782" s="247">
        <f>IF(N782="základní",J782,0)</f>
        <v>0</v>
      </c>
      <c r="BF782" s="247">
        <f>IF(N782="snížená",J782,0)</f>
        <v>0</v>
      </c>
      <c r="BG782" s="247">
        <f>IF(N782="zákl. přenesená",J782,0)</f>
        <v>0</v>
      </c>
      <c r="BH782" s="247">
        <f>IF(N782="sníž. přenesená",J782,0)</f>
        <v>0</v>
      </c>
      <c r="BI782" s="247">
        <f>IF(N782="nulová",J782,0)</f>
        <v>0</v>
      </c>
      <c r="BJ782" s="116" t="s">
        <v>85</v>
      </c>
      <c r="BK782" s="247">
        <f>ROUND(I782*H782,2)</f>
        <v>0</v>
      </c>
      <c r="BL782" s="116" t="s">
        <v>254</v>
      </c>
      <c r="BM782" s="246" t="s">
        <v>1051</v>
      </c>
    </row>
    <row r="783" spans="2:65" s="10" customFormat="1" ht="11.25">
      <c r="B783" s="252"/>
      <c r="C783" s="271"/>
      <c r="D783" s="268" t="s">
        <v>152</v>
      </c>
      <c r="E783" s="271"/>
      <c r="F783" s="273" t="s">
        <v>1030</v>
      </c>
      <c r="G783" s="271"/>
      <c r="H783" s="274">
        <v>51.375</v>
      </c>
      <c r="I783" s="271"/>
      <c r="J783" s="271"/>
      <c r="K783" s="271"/>
      <c r="L783" s="252"/>
      <c r="M783" s="254"/>
      <c r="T783" s="255"/>
      <c r="AT783" s="253" t="s">
        <v>152</v>
      </c>
      <c r="AU783" s="253" t="s">
        <v>87</v>
      </c>
      <c r="AV783" s="10" t="s">
        <v>87</v>
      </c>
      <c r="AW783" s="10" t="s">
        <v>4</v>
      </c>
      <c r="AX783" s="10" t="s">
        <v>85</v>
      </c>
      <c r="AY783" s="253" t="s">
        <v>141</v>
      </c>
    </row>
    <row r="784" spans="2:65" s="8" customFormat="1" ht="24.2" customHeight="1">
      <c r="B784" s="5"/>
      <c r="C784" s="260" t="s">
        <v>1052</v>
      </c>
      <c r="D784" s="260" t="s">
        <v>143</v>
      </c>
      <c r="E784" s="261" t="s">
        <v>1053</v>
      </c>
      <c r="F784" s="262" t="s">
        <v>1054</v>
      </c>
      <c r="G784" s="263" t="s">
        <v>891</v>
      </c>
      <c r="H784" s="264">
        <v>0.81299999999999994</v>
      </c>
      <c r="I784" s="6"/>
      <c r="J784" s="266">
        <f>ROUND(I784*H784,2)</f>
        <v>0</v>
      </c>
      <c r="K784" s="262" t="s">
        <v>147</v>
      </c>
      <c r="L784" s="5"/>
      <c r="M784" s="7" t="s">
        <v>3</v>
      </c>
      <c r="N784" s="243" t="s">
        <v>48</v>
      </c>
      <c r="P784" s="244">
        <f>O784*H784</f>
        <v>0</v>
      </c>
      <c r="Q784" s="244">
        <v>0</v>
      </c>
      <c r="R784" s="244">
        <f>Q784*H784</f>
        <v>0</v>
      </c>
      <c r="S784" s="244">
        <v>0</v>
      </c>
      <c r="T784" s="245">
        <f>S784*H784</f>
        <v>0</v>
      </c>
      <c r="AR784" s="246" t="s">
        <v>254</v>
      </c>
      <c r="AT784" s="246" t="s">
        <v>143</v>
      </c>
      <c r="AU784" s="246" t="s">
        <v>87</v>
      </c>
      <c r="AY784" s="116" t="s">
        <v>141</v>
      </c>
      <c r="BE784" s="247">
        <f>IF(N784="základní",J784,0)</f>
        <v>0</v>
      </c>
      <c r="BF784" s="247">
        <f>IF(N784="snížená",J784,0)</f>
        <v>0</v>
      </c>
      <c r="BG784" s="247">
        <f>IF(N784="zákl. přenesená",J784,0)</f>
        <v>0</v>
      </c>
      <c r="BH784" s="247">
        <f>IF(N784="sníž. přenesená",J784,0)</f>
        <v>0</v>
      </c>
      <c r="BI784" s="247">
        <f>IF(N784="nulová",J784,0)</f>
        <v>0</v>
      </c>
      <c r="BJ784" s="116" t="s">
        <v>85</v>
      </c>
      <c r="BK784" s="247">
        <f>ROUND(I784*H784,2)</f>
        <v>0</v>
      </c>
      <c r="BL784" s="116" t="s">
        <v>254</v>
      </c>
      <c r="BM784" s="246" t="s">
        <v>1055</v>
      </c>
    </row>
    <row r="785" spans="2:65" s="8" customFormat="1" ht="11.25">
      <c r="B785" s="5"/>
      <c r="C785" s="172"/>
      <c r="D785" s="275" t="s">
        <v>150</v>
      </c>
      <c r="E785" s="172"/>
      <c r="F785" s="276" t="s">
        <v>1056</v>
      </c>
      <c r="G785" s="172"/>
      <c r="H785" s="172"/>
      <c r="I785" s="172"/>
      <c r="J785" s="172"/>
      <c r="K785" s="172"/>
      <c r="L785" s="5"/>
      <c r="M785" s="256"/>
      <c r="T785" s="142"/>
      <c r="AT785" s="116" t="s">
        <v>150</v>
      </c>
      <c r="AU785" s="116" t="s">
        <v>87</v>
      </c>
    </row>
    <row r="786" spans="2:65" s="4" customFormat="1" ht="22.9" customHeight="1">
      <c r="B786" s="236"/>
      <c r="C786" s="277"/>
      <c r="D786" s="278" t="s">
        <v>76</v>
      </c>
      <c r="E786" s="279" t="s">
        <v>1057</v>
      </c>
      <c r="F786" s="279" t="s">
        <v>1058</v>
      </c>
      <c r="G786" s="277"/>
      <c r="H786" s="277"/>
      <c r="I786" s="277"/>
      <c r="J786" s="280">
        <f>BK786</f>
        <v>0</v>
      </c>
      <c r="K786" s="277"/>
      <c r="L786" s="236"/>
      <c r="M786" s="238"/>
      <c r="P786" s="239">
        <f>SUM(P787:P826)</f>
        <v>0</v>
      </c>
      <c r="R786" s="239">
        <f>SUM(R787:R826)</f>
        <v>0.34930500000000003</v>
      </c>
      <c r="T786" s="240">
        <f>SUM(T787:T826)</f>
        <v>20.135089999999998</v>
      </c>
      <c r="AR786" s="237" t="s">
        <v>87</v>
      </c>
      <c r="AT786" s="241" t="s">
        <v>76</v>
      </c>
      <c r="AU786" s="241" t="s">
        <v>85</v>
      </c>
      <c r="AY786" s="237" t="s">
        <v>141</v>
      </c>
      <c r="BK786" s="242">
        <f>SUM(BK787:BK826)</f>
        <v>0</v>
      </c>
    </row>
    <row r="787" spans="2:65" s="8" customFormat="1" ht="24.2" customHeight="1">
      <c r="B787" s="5"/>
      <c r="C787" s="260" t="s">
        <v>1059</v>
      </c>
      <c r="D787" s="260" t="s">
        <v>143</v>
      </c>
      <c r="E787" s="261" t="s">
        <v>1060</v>
      </c>
      <c r="F787" s="262" t="s">
        <v>1061</v>
      </c>
      <c r="G787" s="263" t="s">
        <v>146</v>
      </c>
      <c r="H787" s="264">
        <v>582.86800000000005</v>
      </c>
      <c r="I787" s="6"/>
      <c r="J787" s="266">
        <f>ROUND(I787*H787,2)</f>
        <v>0</v>
      </c>
      <c r="K787" s="262" t="s">
        <v>147</v>
      </c>
      <c r="L787" s="5"/>
      <c r="M787" s="7" t="s">
        <v>3</v>
      </c>
      <c r="N787" s="243" t="s">
        <v>48</v>
      </c>
      <c r="P787" s="244">
        <f>O787*H787</f>
        <v>0</v>
      </c>
      <c r="Q787" s="244">
        <v>0</v>
      </c>
      <c r="R787" s="244">
        <f>Q787*H787</f>
        <v>0</v>
      </c>
      <c r="S787" s="244">
        <v>2.5000000000000001E-3</v>
      </c>
      <c r="T787" s="245">
        <f>S787*H787</f>
        <v>1.4571700000000001</v>
      </c>
      <c r="AR787" s="246" t="s">
        <v>254</v>
      </c>
      <c r="AT787" s="246" t="s">
        <v>143</v>
      </c>
      <c r="AU787" s="246" t="s">
        <v>87</v>
      </c>
      <c r="AY787" s="116" t="s">
        <v>141</v>
      </c>
      <c r="BE787" s="247">
        <f>IF(N787="základní",J787,0)</f>
        <v>0</v>
      </c>
      <c r="BF787" s="247">
        <f>IF(N787="snížená",J787,0)</f>
        <v>0</v>
      </c>
      <c r="BG787" s="247">
        <f>IF(N787="zákl. přenesená",J787,0)</f>
        <v>0</v>
      </c>
      <c r="BH787" s="247">
        <f>IF(N787="sníž. přenesená",J787,0)</f>
        <v>0</v>
      </c>
      <c r="BI787" s="247">
        <f>IF(N787="nulová",J787,0)</f>
        <v>0</v>
      </c>
      <c r="BJ787" s="116" t="s">
        <v>85</v>
      </c>
      <c r="BK787" s="247">
        <f>ROUND(I787*H787,2)</f>
        <v>0</v>
      </c>
      <c r="BL787" s="116" t="s">
        <v>254</v>
      </c>
      <c r="BM787" s="246" t="s">
        <v>1062</v>
      </c>
    </row>
    <row r="788" spans="2:65" s="8" customFormat="1" ht="11.25">
      <c r="B788" s="5"/>
      <c r="C788" s="172"/>
      <c r="D788" s="275" t="s">
        <v>150</v>
      </c>
      <c r="E788" s="172"/>
      <c r="F788" s="276" t="s">
        <v>1063</v>
      </c>
      <c r="G788" s="172"/>
      <c r="H788" s="172"/>
      <c r="I788" s="172"/>
      <c r="J788" s="172"/>
      <c r="K788" s="172"/>
      <c r="L788" s="5"/>
      <c r="M788" s="256"/>
      <c r="T788" s="142"/>
      <c r="AT788" s="116" t="s">
        <v>150</v>
      </c>
      <c r="AU788" s="116" t="s">
        <v>87</v>
      </c>
    </row>
    <row r="789" spans="2:65" s="9" customFormat="1" ht="11.25">
      <c r="B789" s="248"/>
      <c r="C789" s="267"/>
      <c r="D789" s="268" t="s">
        <v>152</v>
      </c>
      <c r="E789" s="269" t="s">
        <v>3</v>
      </c>
      <c r="F789" s="270" t="s">
        <v>153</v>
      </c>
      <c r="G789" s="267"/>
      <c r="H789" s="269" t="s">
        <v>3</v>
      </c>
      <c r="I789" s="267"/>
      <c r="J789" s="267"/>
      <c r="K789" s="267"/>
      <c r="L789" s="248"/>
      <c r="M789" s="250"/>
      <c r="T789" s="251"/>
      <c r="AT789" s="249" t="s">
        <v>152</v>
      </c>
      <c r="AU789" s="249" t="s">
        <v>87</v>
      </c>
      <c r="AV789" s="9" t="s">
        <v>85</v>
      </c>
      <c r="AW789" s="9" t="s">
        <v>37</v>
      </c>
      <c r="AX789" s="9" t="s">
        <v>77</v>
      </c>
      <c r="AY789" s="249" t="s">
        <v>141</v>
      </c>
    </row>
    <row r="790" spans="2:65" s="9" customFormat="1" ht="11.25">
      <c r="B790" s="248"/>
      <c r="C790" s="267"/>
      <c r="D790" s="268" t="s">
        <v>152</v>
      </c>
      <c r="E790" s="269" t="s">
        <v>3</v>
      </c>
      <c r="F790" s="270" t="s">
        <v>1064</v>
      </c>
      <c r="G790" s="267"/>
      <c r="H790" s="269" t="s">
        <v>3</v>
      </c>
      <c r="I790" s="267"/>
      <c r="J790" s="267"/>
      <c r="K790" s="267"/>
      <c r="L790" s="248"/>
      <c r="M790" s="250"/>
      <c r="T790" s="251"/>
      <c r="AT790" s="249" t="s">
        <v>152</v>
      </c>
      <c r="AU790" s="249" t="s">
        <v>87</v>
      </c>
      <c r="AV790" s="9" t="s">
        <v>85</v>
      </c>
      <c r="AW790" s="9" t="s">
        <v>37</v>
      </c>
      <c r="AX790" s="9" t="s">
        <v>77</v>
      </c>
      <c r="AY790" s="249" t="s">
        <v>141</v>
      </c>
    </row>
    <row r="791" spans="2:65" s="10" customFormat="1" ht="11.25">
      <c r="B791" s="252"/>
      <c r="C791" s="271"/>
      <c r="D791" s="268" t="s">
        <v>152</v>
      </c>
      <c r="E791" s="272" t="s">
        <v>3</v>
      </c>
      <c r="F791" s="273" t="s">
        <v>519</v>
      </c>
      <c r="G791" s="271"/>
      <c r="H791" s="274">
        <v>582.86800000000005</v>
      </c>
      <c r="I791" s="271"/>
      <c r="J791" s="271"/>
      <c r="K791" s="271"/>
      <c r="L791" s="252"/>
      <c r="M791" s="254"/>
      <c r="T791" s="255"/>
      <c r="AT791" s="253" t="s">
        <v>152</v>
      </c>
      <c r="AU791" s="253" t="s">
        <v>87</v>
      </c>
      <c r="AV791" s="10" t="s">
        <v>87</v>
      </c>
      <c r="AW791" s="10" t="s">
        <v>37</v>
      </c>
      <c r="AX791" s="10" t="s">
        <v>85</v>
      </c>
      <c r="AY791" s="253" t="s">
        <v>141</v>
      </c>
    </row>
    <row r="792" spans="2:65" s="8" customFormat="1" ht="24.2" customHeight="1">
      <c r="B792" s="5"/>
      <c r="C792" s="260" t="s">
        <v>1065</v>
      </c>
      <c r="D792" s="260" t="s">
        <v>143</v>
      </c>
      <c r="E792" s="261" t="s">
        <v>1066</v>
      </c>
      <c r="F792" s="262" t="s">
        <v>1067</v>
      </c>
      <c r="G792" s="263" t="s">
        <v>146</v>
      </c>
      <c r="H792" s="264">
        <v>512.37800000000004</v>
      </c>
      <c r="I792" s="6"/>
      <c r="J792" s="266">
        <f>ROUND(I792*H792,2)</f>
        <v>0</v>
      </c>
      <c r="K792" s="262" t="s">
        <v>147</v>
      </c>
      <c r="L792" s="5"/>
      <c r="M792" s="7" t="s">
        <v>3</v>
      </c>
      <c r="N792" s="243" t="s">
        <v>48</v>
      </c>
      <c r="P792" s="244">
        <f>O792*H792</f>
        <v>0</v>
      </c>
      <c r="Q792" s="244">
        <v>0</v>
      </c>
      <c r="R792" s="244">
        <f>Q792*H792</f>
        <v>0</v>
      </c>
      <c r="S792" s="244">
        <v>1.4999999999999999E-2</v>
      </c>
      <c r="T792" s="245">
        <f>S792*H792</f>
        <v>7.68567</v>
      </c>
      <c r="AR792" s="246" t="s">
        <v>254</v>
      </c>
      <c r="AT792" s="246" t="s">
        <v>143</v>
      </c>
      <c r="AU792" s="246" t="s">
        <v>87</v>
      </c>
      <c r="AY792" s="116" t="s">
        <v>141</v>
      </c>
      <c r="BE792" s="247">
        <f>IF(N792="základní",J792,0)</f>
        <v>0</v>
      </c>
      <c r="BF792" s="247">
        <f>IF(N792="snížená",J792,0)</f>
        <v>0</v>
      </c>
      <c r="BG792" s="247">
        <f>IF(N792="zákl. přenesená",J792,0)</f>
        <v>0</v>
      </c>
      <c r="BH792" s="247">
        <f>IF(N792="sníž. přenesená",J792,0)</f>
        <v>0</v>
      </c>
      <c r="BI792" s="247">
        <f>IF(N792="nulová",J792,0)</f>
        <v>0</v>
      </c>
      <c r="BJ792" s="116" t="s">
        <v>85</v>
      </c>
      <c r="BK792" s="247">
        <f>ROUND(I792*H792,2)</f>
        <v>0</v>
      </c>
      <c r="BL792" s="116" t="s">
        <v>254</v>
      </c>
      <c r="BM792" s="246" t="s">
        <v>1068</v>
      </c>
    </row>
    <row r="793" spans="2:65" s="8" customFormat="1" ht="11.25">
      <c r="B793" s="5"/>
      <c r="C793" s="172"/>
      <c r="D793" s="275" t="s">
        <v>150</v>
      </c>
      <c r="E793" s="172"/>
      <c r="F793" s="276" t="s">
        <v>1069</v>
      </c>
      <c r="G793" s="172"/>
      <c r="H793" s="172"/>
      <c r="I793" s="172"/>
      <c r="J793" s="172"/>
      <c r="K793" s="172"/>
      <c r="L793" s="5"/>
      <c r="M793" s="256"/>
      <c r="T793" s="142"/>
      <c r="AT793" s="116" t="s">
        <v>150</v>
      </c>
      <c r="AU793" s="116" t="s">
        <v>87</v>
      </c>
    </row>
    <row r="794" spans="2:65" s="9" customFormat="1" ht="11.25">
      <c r="B794" s="248"/>
      <c r="C794" s="267"/>
      <c r="D794" s="268" t="s">
        <v>152</v>
      </c>
      <c r="E794" s="269" t="s">
        <v>3</v>
      </c>
      <c r="F794" s="270" t="s">
        <v>153</v>
      </c>
      <c r="G794" s="267"/>
      <c r="H794" s="269" t="s">
        <v>3</v>
      </c>
      <c r="I794" s="267"/>
      <c r="J794" s="267"/>
      <c r="K794" s="267"/>
      <c r="L794" s="248"/>
      <c r="M794" s="250"/>
      <c r="T794" s="251"/>
      <c r="AT794" s="249" t="s">
        <v>152</v>
      </c>
      <c r="AU794" s="249" t="s">
        <v>87</v>
      </c>
      <c r="AV794" s="9" t="s">
        <v>85</v>
      </c>
      <c r="AW794" s="9" t="s">
        <v>37</v>
      </c>
      <c r="AX794" s="9" t="s">
        <v>77</v>
      </c>
      <c r="AY794" s="249" t="s">
        <v>141</v>
      </c>
    </row>
    <row r="795" spans="2:65" s="9" customFormat="1" ht="11.25">
      <c r="B795" s="248"/>
      <c r="C795" s="267"/>
      <c r="D795" s="268" t="s">
        <v>152</v>
      </c>
      <c r="E795" s="269" t="s">
        <v>3</v>
      </c>
      <c r="F795" s="270" t="s">
        <v>1070</v>
      </c>
      <c r="G795" s="267"/>
      <c r="H795" s="269" t="s">
        <v>3</v>
      </c>
      <c r="I795" s="267"/>
      <c r="J795" s="267"/>
      <c r="K795" s="267"/>
      <c r="L795" s="248"/>
      <c r="M795" s="250"/>
      <c r="T795" s="251"/>
      <c r="AT795" s="249" t="s">
        <v>152</v>
      </c>
      <c r="AU795" s="249" t="s">
        <v>87</v>
      </c>
      <c r="AV795" s="9" t="s">
        <v>85</v>
      </c>
      <c r="AW795" s="9" t="s">
        <v>37</v>
      </c>
      <c r="AX795" s="9" t="s">
        <v>77</v>
      </c>
      <c r="AY795" s="249" t="s">
        <v>141</v>
      </c>
    </row>
    <row r="796" spans="2:65" s="10" customFormat="1" ht="11.25">
      <c r="B796" s="252"/>
      <c r="C796" s="271"/>
      <c r="D796" s="268" t="s">
        <v>152</v>
      </c>
      <c r="E796" s="272" t="s">
        <v>3</v>
      </c>
      <c r="F796" s="273" t="s">
        <v>519</v>
      </c>
      <c r="G796" s="271"/>
      <c r="H796" s="274">
        <v>582.86800000000005</v>
      </c>
      <c r="I796" s="271"/>
      <c r="J796" s="271"/>
      <c r="K796" s="271"/>
      <c r="L796" s="252"/>
      <c r="M796" s="254"/>
      <c r="T796" s="255"/>
      <c r="AT796" s="253" t="s">
        <v>152</v>
      </c>
      <c r="AU796" s="253" t="s">
        <v>87</v>
      </c>
      <c r="AV796" s="10" t="s">
        <v>87</v>
      </c>
      <c r="AW796" s="10" t="s">
        <v>37</v>
      </c>
      <c r="AX796" s="10" t="s">
        <v>77</v>
      </c>
      <c r="AY796" s="253" t="s">
        <v>141</v>
      </c>
    </row>
    <row r="797" spans="2:65" s="10" customFormat="1" ht="11.25">
      <c r="B797" s="252"/>
      <c r="C797" s="271"/>
      <c r="D797" s="268" t="s">
        <v>152</v>
      </c>
      <c r="E797" s="272" t="s">
        <v>3</v>
      </c>
      <c r="F797" s="273" t="s">
        <v>520</v>
      </c>
      <c r="G797" s="271"/>
      <c r="H797" s="274">
        <v>-17.25</v>
      </c>
      <c r="I797" s="271"/>
      <c r="J797" s="271"/>
      <c r="K797" s="271"/>
      <c r="L797" s="252"/>
      <c r="M797" s="254"/>
      <c r="T797" s="255"/>
      <c r="AT797" s="253" t="s">
        <v>152</v>
      </c>
      <c r="AU797" s="253" t="s">
        <v>87</v>
      </c>
      <c r="AV797" s="10" t="s">
        <v>87</v>
      </c>
      <c r="AW797" s="10" t="s">
        <v>37</v>
      </c>
      <c r="AX797" s="10" t="s">
        <v>77</v>
      </c>
      <c r="AY797" s="253" t="s">
        <v>141</v>
      </c>
    </row>
    <row r="798" spans="2:65" s="10" customFormat="1" ht="11.25">
      <c r="B798" s="252"/>
      <c r="C798" s="271"/>
      <c r="D798" s="268" t="s">
        <v>152</v>
      </c>
      <c r="E798" s="272" t="s">
        <v>3</v>
      </c>
      <c r="F798" s="273" t="s">
        <v>1071</v>
      </c>
      <c r="G798" s="271"/>
      <c r="H798" s="274">
        <v>-75.14</v>
      </c>
      <c r="I798" s="271"/>
      <c r="J798" s="271"/>
      <c r="K798" s="271"/>
      <c r="L798" s="252"/>
      <c r="M798" s="254"/>
      <c r="T798" s="255"/>
      <c r="AT798" s="253" t="s">
        <v>152</v>
      </c>
      <c r="AU798" s="253" t="s">
        <v>87</v>
      </c>
      <c r="AV798" s="10" t="s">
        <v>87</v>
      </c>
      <c r="AW798" s="10" t="s">
        <v>37</v>
      </c>
      <c r="AX798" s="10" t="s">
        <v>77</v>
      </c>
      <c r="AY798" s="253" t="s">
        <v>141</v>
      </c>
    </row>
    <row r="799" spans="2:65" s="14" customFormat="1" ht="11.25">
      <c r="B799" s="324"/>
      <c r="C799" s="342"/>
      <c r="D799" s="268" t="s">
        <v>152</v>
      </c>
      <c r="E799" s="343" t="s">
        <v>3</v>
      </c>
      <c r="F799" s="344" t="s">
        <v>363</v>
      </c>
      <c r="G799" s="342"/>
      <c r="H799" s="345">
        <v>490.47800000000001</v>
      </c>
      <c r="I799" s="342"/>
      <c r="J799" s="342"/>
      <c r="K799" s="342"/>
      <c r="L799" s="324"/>
      <c r="M799" s="326"/>
      <c r="T799" s="327"/>
      <c r="AT799" s="325" t="s">
        <v>152</v>
      </c>
      <c r="AU799" s="325" t="s">
        <v>87</v>
      </c>
      <c r="AV799" s="14" t="s">
        <v>160</v>
      </c>
      <c r="AW799" s="14" t="s">
        <v>37</v>
      </c>
      <c r="AX799" s="14" t="s">
        <v>77</v>
      </c>
      <c r="AY799" s="325" t="s">
        <v>141</v>
      </c>
    </row>
    <row r="800" spans="2:65" s="9" customFormat="1" ht="11.25">
      <c r="B800" s="248"/>
      <c r="C800" s="267"/>
      <c r="D800" s="268" t="s">
        <v>152</v>
      </c>
      <c r="E800" s="269" t="s">
        <v>3</v>
      </c>
      <c r="F800" s="270" t="s">
        <v>1011</v>
      </c>
      <c r="G800" s="267"/>
      <c r="H800" s="269" t="s">
        <v>3</v>
      </c>
      <c r="I800" s="267"/>
      <c r="J800" s="267"/>
      <c r="K800" s="267"/>
      <c r="L800" s="248"/>
      <c r="M800" s="250"/>
      <c r="T800" s="251"/>
      <c r="AT800" s="249" t="s">
        <v>152</v>
      </c>
      <c r="AU800" s="249" t="s">
        <v>87</v>
      </c>
      <c r="AV800" s="9" t="s">
        <v>85</v>
      </c>
      <c r="AW800" s="9" t="s">
        <v>37</v>
      </c>
      <c r="AX800" s="9" t="s">
        <v>77</v>
      </c>
      <c r="AY800" s="249" t="s">
        <v>141</v>
      </c>
    </row>
    <row r="801" spans="2:65" s="10" customFormat="1" ht="11.25">
      <c r="B801" s="252"/>
      <c r="C801" s="271"/>
      <c r="D801" s="268" t="s">
        <v>152</v>
      </c>
      <c r="E801" s="272" t="s">
        <v>3</v>
      </c>
      <c r="F801" s="273" t="s">
        <v>1072</v>
      </c>
      <c r="G801" s="271"/>
      <c r="H801" s="274">
        <v>21.9</v>
      </c>
      <c r="I801" s="271"/>
      <c r="J801" s="271"/>
      <c r="K801" s="271"/>
      <c r="L801" s="252"/>
      <c r="M801" s="254"/>
      <c r="T801" s="255"/>
      <c r="AT801" s="253" t="s">
        <v>152</v>
      </c>
      <c r="AU801" s="253" t="s">
        <v>87</v>
      </c>
      <c r="AV801" s="10" t="s">
        <v>87</v>
      </c>
      <c r="AW801" s="10" t="s">
        <v>37</v>
      </c>
      <c r="AX801" s="10" t="s">
        <v>77</v>
      </c>
      <c r="AY801" s="253" t="s">
        <v>141</v>
      </c>
    </row>
    <row r="802" spans="2:65" s="11" customFormat="1" ht="11.25">
      <c r="B802" s="318"/>
      <c r="C802" s="332"/>
      <c r="D802" s="268" t="s">
        <v>152</v>
      </c>
      <c r="E802" s="333" t="s">
        <v>3</v>
      </c>
      <c r="F802" s="334" t="s">
        <v>173</v>
      </c>
      <c r="G802" s="332"/>
      <c r="H802" s="335">
        <v>512.37800000000004</v>
      </c>
      <c r="I802" s="332"/>
      <c r="J802" s="332"/>
      <c r="K802" s="332"/>
      <c r="L802" s="318"/>
      <c r="M802" s="320"/>
      <c r="T802" s="321"/>
      <c r="AT802" s="319" t="s">
        <v>152</v>
      </c>
      <c r="AU802" s="319" t="s">
        <v>87</v>
      </c>
      <c r="AV802" s="11" t="s">
        <v>148</v>
      </c>
      <c r="AW802" s="11" t="s">
        <v>37</v>
      </c>
      <c r="AX802" s="11" t="s">
        <v>85</v>
      </c>
      <c r="AY802" s="319" t="s">
        <v>141</v>
      </c>
    </row>
    <row r="803" spans="2:65" s="8" customFormat="1" ht="24.2" customHeight="1">
      <c r="B803" s="5"/>
      <c r="C803" s="260" t="s">
        <v>1073</v>
      </c>
      <c r="D803" s="260" t="s">
        <v>143</v>
      </c>
      <c r="E803" s="261" t="s">
        <v>1074</v>
      </c>
      <c r="F803" s="262" t="s">
        <v>1075</v>
      </c>
      <c r="G803" s="263" t="s">
        <v>146</v>
      </c>
      <c r="H803" s="264">
        <v>625</v>
      </c>
      <c r="I803" s="6"/>
      <c r="J803" s="266">
        <f>ROUND(I803*H803,2)</f>
        <v>0</v>
      </c>
      <c r="K803" s="262" t="s">
        <v>147</v>
      </c>
      <c r="L803" s="5"/>
      <c r="M803" s="7" t="s">
        <v>3</v>
      </c>
      <c r="N803" s="243" t="s">
        <v>48</v>
      </c>
      <c r="P803" s="244">
        <f>O803*H803</f>
        <v>0</v>
      </c>
      <c r="Q803" s="244">
        <v>0</v>
      </c>
      <c r="R803" s="244">
        <f>Q803*H803</f>
        <v>0</v>
      </c>
      <c r="S803" s="244">
        <v>1.4999999999999999E-2</v>
      </c>
      <c r="T803" s="245">
        <f>S803*H803</f>
        <v>9.375</v>
      </c>
      <c r="AR803" s="246" t="s">
        <v>254</v>
      </c>
      <c r="AT803" s="246" t="s">
        <v>143</v>
      </c>
      <c r="AU803" s="246" t="s">
        <v>87</v>
      </c>
      <c r="AY803" s="116" t="s">
        <v>141</v>
      </c>
      <c r="BE803" s="247">
        <f>IF(N803="základní",J803,0)</f>
        <v>0</v>
      </c>
      <c r="BF803" s="247">
        <f>IF(N803="snížená",J803,0)</f>
        <v>0</v>
      </c>
      <c r="BG803" s="247">
        <f>IF(N803="zákl. přenesená",J803,0)</f>
        <v>0</v>
      </c>
      <c r="BH803" s="247">
        <f>IF(N803="sníž. přenesená",J803,0)</f>
        <v>0</v>
      </c>
      <c r="BI803" s="247">
        <f>IF(N803="nulová",J803,0)</f>
        <v>0</v>
      </c>
      <c r="BJ803" s="116" t="s">
        <v>85</v>
      </c>
      <c r="BK803" s="247">
        <f>ROUND(I803*H803,2)</f>
        <v>0</v>
      </c>
      <c r="BL803" s="116" t="s">
        <v>254</v>
      </c>
      <c r="BM803" s="246" t="s">
        <v>1076</v>
      </c>
    </row>
    <row r="804" spans="2:65" s="8" customFormat="1" ht="11.25">
      <c r="B804" s="5"/>
      <c r="C804" s="172"/>
      <c r="D804" s="275" t="s">
        <v>150</v>
      </c>
      <c r="E804" s="172"/>
      <c r="F804" s="276" t="s">
        <v>1077</v>
      </c>
      <c r="G804" s="172"/>
      <c r="H804" s="172"/>
      <c r="I804" s="172"/>
      <c r="J804" s="172"/>
      <c r="K804" s="172"/>
      <c r="L804" s="5"/>
      <c r="M804" s="256"/>
      <c r="T804" s="142"/>
      <c r="AT804" s="116" t="s">
        <v>150</v>
      </c>
      <c r="AU804" s="116" t="s">
        <v>87</v>
      </c>
    </row>
    <row r="805" spans="2:65" s="9" customFormat="1" ht="11.25">
      <c r="B805" s="248"/>
      <c r="C805" s="267"/>
      <c r="D805" s="268" t="s">
        <v>152</v>
      </c>
      <c r="E805" s="269" t="s">
        <v>3</v>
      </c>
      <c r="F805" s="270" t="s">
        <v>153</v>
      </c>
      <c r="G805" s="267"/>
      <c r="H805" s="269" t="s">
        <v>3</v>
      </c>
      <c r="I805" s="267"/>
      <c r="J805" s="267"/>
      <c r="K805" s="267"/>
      <c r="L805" s="248"/>
      <c r="M805" s="250"/>
      <c r="T805" s="251"/>
      <c r="AT805" s="249" t="s">
        <v>152</v>
      </c>
      <c r="AU805" s="249" t="s">
        <v>87</v>
      </c>
      <c r="AV805" s="9" t="s">
        <v>85</v>
      </c>
      <c r="AW805" s="9" t="s">
        <v>37</v>
      </c>
      <c r="AX805" s="9" t="s">
        <v>77</v>
      </c>
      <c r="AY805" s="249" t="s">
        <v>141</v>
      </c>
    </row>
    <row r="806" spans="2:65" s="9" customFormat="1" ht="11.25">
      <c r="B806" s="248"/>
      <c r="C806" s="267"/>
      <c r="D806" s="268" t="s">
        <v>152</v>
      </c>
      <c r="E806" s="269" t="s">
        <v>3</v>
      </c>
      <c r="F806" s="270" t="s">
        <v>1078</v>
      </c>
      <c r="G806" s="267"/>
      <c r="H806" s="269" t="s">
        <v>3</v>
      </c>
      <c r="I806" s="267"/>
      <c r="J806" s="267"/>
      <c r="K806" s="267"/>
      <c r="L806" s="248"/>
      <c r="M806" s="250"/>
      <c r="T806" s="251"/>
      <c r="AT806" s="249" t="s">
        <v>152</v>
      </c>
      <c r="AU806" s="249" t="s">
        <v>87</v>
      </c>
      <c r="AV806" s="9" t="s">
        <v>85</v>
      </c>
      <c r="AW806" s="9" t="s">
        <v>37</v>
      </c>
      <c r="AX806" s="9" t="s">
        <v>77</v>
      </c>
      <c r="AY806" s="249" t="s">
        <v>141</v>
      </c>
    </row>
    <row r="807" spans="2:65" s="10" customFormat="1" ht="11.25">
      <c r="B807" s="252"/>
      <c r="C807" s="271"/>
      <c r="D807" s="268" t="s">
        <v>152</v>
      </c>
      <c r="E807" s="272" t="s">
        <v>3</v>
      </c>
      <c r="F807" s="273" t="s">
        <v>1042</v>
      </c>
      <c r="G807" s="271"/>
      <c r="H807" s="274">
        <v>625</v>
      </c>
      <c r="I807" s="271"/>
      <c r="J807" s="271"/>
      <c r="K807" s="271"/>
      <c r="L807" s="252"/>
      <c r="M807" s="254"/>
      <c r="T807" s="255"/>
      <c r="AT807" s="253" t="s">
        <v>152</v>
      </c>
      <c r="AU807" s="253" t="s">
        <v>87</v>
      </c>
      <c r="AV807" s="10" t="s">
        <v>87</v>
      </c>
      <c r="AW807" s="10" t="s">
        <v>37</v>
      </c>
      <c r="AX807" s="10" t="s">
        <v>85</v>
      </c>
      <c r="AY807" s="253" t="s">
        <v>141</v>
      </c>
    </row>
    <row r="808" spans="2:65" s="8" customFormat="1" ht="24.2" customHeight="1">
      <c r="B808" s="5"/>
      <c r="C808" s="260" t="s">
        <v>1079</v>
      </c>
      <c r="D808" s="260" t="s">
        <v>143</v>
      </c>
      <c r="E808" s="261" t="s">
        <v>1080</v>
      </c>
      <c r="F808" s="262" t="s">
        <v>1081</v>
      </c>
      <c r="G808" s="263" t="s">
        <v>146</v>
      </c>
      <c r="H808" s="264">
        <v>646.9</v>
      </c>
      <c r="I808" s="6"/>
      <c r="J808" s="266">
        <f>ROUND(I808*H808,2)</f>
        <v>0</v>
      </c>
      <c r="K808" s="262" t="s">
        <v>147</v>
      </c>
      <c r="L808" s="5"/>
      <c r="M808" s="7" t="s">
        <v>3</v>
      </c>
      <c r="N808" s="243" t="s">
        <v>48</v>
      </c>
      <c r="P808" s="244">
        <f>O808*H808</f>
        <v>0</v>
      </c>
      <c r="Q808" s="244">
        <v>0</v>
      </c>
      <c r="R808" s="244">
        <f>Q808*H808</f>
        <v>0</v>
      </c>
      <c r="S808" s="244">
        <v>2.5000000000000001E-3</v>
      </c>
      <c r="T808" s="245">
        <f>S808*H808</f>
        <v>1.6172500000000001</v>
      </c>
      <c r="AR808" s="246" t="s">
        <v>254</v>
      </c>
      <c r="AT808" s="246" t="s">
        <v>143</v>
      </c>
      <c r="AU808" s="246" t="s">
        <v>87</v>
      </c>
      <c r="AY808" s="116" t="s">
        <v>141</v>
      </c>
      <c r="BE808" s="247">
        <f>IF(N808="základní",J808,0)</f>
        <v>0</v>
      </c>
      <c r="BF808" s="247">
        <f>IF(N808="snížená",J808,0)</f>
        <v>0</v>
      </c>
      <c r="BG808" s="247">
        <f>IF(N808="zákl. přenesená",J808,0)</f>
        <v>0</v>
      </c>
      <c r="BH808" s="247">
        <f>IF(N808="sníž. přenesená",J808,0)</f>
        <v>0</v>
      </c>
      <c r="BI808" s="247">
        <f>IF(N808="nulová",J808,0)</f>
        <v>0</v>
      </c>
      <c r="BJ808" s="116" t="s">
        <v>85</v>
      </c>
      <c r="BK808" s="247">
        <f>ROUND(I808*H808,2)</f>
        <v>0</v>
      </c>
      <c r="BL808" s="116" t="s">
        <v>254</v>
      </c>
      <c r="BM808" s="246" t="s">
        <v>1082</v>
      </c>
    </row>
    <row r="809" spans="2:65" s="8" customFormat="1" ht="11.25">
      <c r="B809" s="5"/>
      <c r="C809" s="172"/>
      <c r="D809" s="275" t="s">
        <v>150</v>
      </c>
      <c r="E809" s="172"/>
      <c r="F809" s="276" t="s">
        <v>1083</v>
      </c>
      <c r="G809" s="172"/>
      <c r="H809" s="172"/>
      <c r="I809" s="172"/>
      <c r="J809" s="172"/>
      <c r="K809" s="172"/>
      <c r="L809" s="5"/>
      <c r="M809" s="256"/>
      <c r="T809" s="142"/>
      <c r="AT809" s="116" t="s">
        <v>150</v>
      </c>
      <c r="AU809" s="116" t="s">
        <v>87</v>
      </c>
    </row>
    <row r="810" spans="2:65" s="9" customFormat="1" ht="11.25">
      <c r="B810" s="248"/>
      <c r="C810" s="267"/>
      <c r="D810" s="268" t="s">
        <v>152</v>
      </c>
      <c r="E810" s="269" t="s">
        <v>3</v>
      </c>
      <c r="F810" s="270" t="s">
        <v>153</v>
      </c>
      <c r="G810" s="267"/>
      <c r="H810" s="269" t="s">
        <v>3</v>
      </c>
      <c r="I810" s="267"/>
      <c r="J810" s="267"/>
      <c r="K810" s="267"/>
      <c r="L810" s="248"/>
      <c r="M810" s="250"/>
      <c r="T810" s="251"/>
      <c r="AT810" s="249" t="s">
        <v>152</v>
      </c>
      <c r="AU810" s="249" t="s">
        <v>87</v>
      </c>
      <c r="AV810" s="9" t="s">
        <v>85</v>
      </c>
      <c r="AW810" s="9" t="s">
        <v>37</v>
      </c>
      <c r="AX810" s="9" t="s">
        <v>77</v>
      </c>
      <c r="AY810" s="249" t="s">
        <v>141</v>
      </c>
    </row>
    <row r="811" spans="2:65" s="9" customFormat="1" ht="11.25">
      <c r="B811" s="248"/>
      <c r="C811" s="267"/>
      <c r="D811" s="268" t="s">
        <v>152</v>
      </c>
      <c r="E811" s="269" t="s">
        <v>3</v>
      </c>
      <c r="F811" s="270" t="s">
        <v>1084</v>
      </c>
      <c r="G811" s="267"/>
      <c r="H811" s="269" t="s">
        <v>3</v>
      </c>
      <c r="I811" s="267"/>
      <c r="J811" s="267"/>
      <c r="K811" s="267"/>
      <c r="L811" s="248"/>
      <c r="M811" s="250"/>
      <c r="T811" s="251"/>
      <c r="AT811" s="249" t="s">
        <v>152</v>
      </c>
      <c r="AU811" s="249" t="s">
        <v>87</v>
      </c>
      <c r="AV811" s="9" t="s">
        <v>85</v>
      </c>
      <c r="AW811" s="9" t="s">
        <v>37</v>
      </c>
      <c r="AX811" s="9" t="s">
        <v>77</v>
      </c>
      <c r="AY811" s="249" t="s">
        <v>141</v>
      </c>
    </row>
    <row r="812" spans="2:65" s="10" customFormat="1" ht="11.25">
      <c r="B812" s="252"/>
      <c r="C812" s="271"/>
      <c r="D812" s="268" t="s">
        <v>152</v>
      </c>
      <c r="E812" s="272" t="s">
        <v>3</v>
      </c>
      <c r="F812" s="273" t="s">
        <v>1042</v>
      </c>
      <c r="G812" s="271"/>
      <c r="H812" s="274">
        <v>625</v>
      </c>
      <c r="I812" s="271"/>
      <c r="J812" s="271"/>
      <c r="K812" s="271"/>
      <c r="L812" s="252"/>
      <c r="M812" s="254"/>
      <c r="T812" s="255"/>
      <c r="AT812" s="253" t="s">
        <v>152</v>
      </c>
      <c r="AU812" s="253" t="s">
        <v>87</v>
      </c>
      <c r="AV812" s="10" t="s">
        <v>87</v>
      </c>
      <c r="AW812" s="10" t="s">
        <v>37</v>
      </c>
      <c r="AX812" s="10" t="s">
        <v>77</v>
      </c>
      <c r="AY812" s="253" t="s">
        <v>141</v>
      </c>
    </row>
    <row r="813" spans="2:65" s="9" customFormat="1" ht="11.25">
      <c r="B813" s="248"/>
      <c r="C813" s="267"/>
      <c r="D813" s="268" t="s">
        <v>152</v>
      </c>
      <c r="E813" s="269" t="s">
        <v>3</v>
      </c>
      <c r="F813" s="270" t="s">
        <v>1011</v>
      </c>
      <c r="G813" s="267"/>
      <c r="H813" s="269" t="s">
        <v>3</v>
      </c>
      <c r="I813" s="267"/>
      <c r="J813" s="267"/>
      <c r="K813" s="267"/>
      <c r="L813" s="248"/>
      <c r="M813" s="250"/>
      <c r="T813" s="251"/>
      <c r="AT813" s="249" t="s">
        <v>152</v>
      </c>
      <c r="AU813" s="249" t="s">
        <v>87</v>
      </c>
      <c r="AV813" s="9" t="s">
        <v>85</v>
      </c>
      <c r="AW813" s="9" t="s">
        <v>37</v>
      </c>
      <c r="AX813" s="9" t="s">
        <v>77</v>
      </c>
      <c r="AY813" s="249" t="s">
        <v>141</v>
      </c>
    </row>
    <row r="814" spans="2:65" s="10" customFormat="1" ht="11.25">
      <c r="B814" s="252"/>
      <c r="C814" s="271"/>
      <c r="D814" s="268" t="s">
        <v>152</v>
      </c>
      <c r="E814" s="272" t="s">
        <v>3</v>
      </c>
      <c r="F814" s="273" t="s">
        <v>1072</v>
      </c>
      <c r="G814" s="271"/>
      <c r="H814" s="274">
        <v>21.9</v>
      </c>
      <c r="I814" s="271"/>
      <c r="J814" s="271"/>
      <c r="K814" s="271"/>
      <c r="L814" s="252"/>
      <c r="M814" s="254"/>
      <c r="T814" s="255"/>
      <c r="AT814" s="253" t="s">
        <v>152</v>
      </c>
      <c r="AU814" s="253" t="s">
        <v>87</v>
      </c>
      <c r="AV814" s="10" t="s">
        <v>87</v>
      </c>
      <c r="AW814" s="10" t="s">
        <v>37</v>
      </c>
      <c r="AX814" s="10" t="s">
        <v>77</v>
      </c>
      <c r="AY814" s="253" t="s">
        <v>141</v>
      </c>
    </row>
    <row r="815" spans="2:65" s="11" customFormat="1" ht="11.25">
      <c r="B815" s="318"/>
      <c r="C815" s="332"/>
      <c r="D815" s="268" t="s">
        <v>152</v>
      </c>
      <c r="E815" s="333" t="s">
        <v>3</v>
      </c>
      <c r="F815" s="334" t="s">
        <v>173</v>
      </c>
      <c r="G815" s="332"/>
      <c r="H815" s="335">
        <v>646.9</v>
      </c>
      <c r="I815" s="332"/>
      <c r="J815" s="332"/>
      <c r="K815" s="332"/>
      <c r="L815" s="318"/>
      <c r="M815" s="320"/>
      <c r="T815" s="321"/>
      <c r="AT815" s="319" t="s">
        <v>152</v>
      </c>
      <c r="AU815" s="319" t="s">
        <v>87</v>
      </c>
      <c r="AV815" s="11" t="s">
        <v>148</v>
      </c>
      <c r="AW815" s="11" t="s">
        <v>37</v>
      </c>
      <c r="AX815" s="11" t="s">
        <v>85</v>
      </c>
      <c r="AY815" s="319" t="s">
        <v>141</v>
      </c>
    </row>
    <row r="816" spans="2:65" s="8" customFormat="1" ht="16.5" customHeight="1">
      <c r="B816" s="5"/>
      <c r="C816" s="260" t="s">
        <v>1085</v>
      </c>
      <c r="D816" s="260" t="s">
        <v>143</v>
      </c>
      <c r="E816" s="261" t="s">
        <v>1086</v>
      </c>
      <c r="F816" s="262" t="s">
        <v>1087</v>
      </c>
      <c r="G816" s="263" t="s">
        <v>146</v>
      </c>
      <c r="H816" s="264">
        <v>21.9</v>
      </c>
      <c r="I816" s="6"/>
      <c r="J816" s="266">
        <f>ROUND(I816*H816,2)</f>
        <v>0</v>
      </c>
      <c r="K816" s="262" t="s">
        <v>147</v>
      </c>
      <c r="L816" s="5"/>
      <c r="M816" s="7" t="s">
        <v>3</v>
      </c>
      <c r="N816" s="243" t="s">
        <v>48</v>
      </c>
      <c r="P816" s="244">
        <f>O816*H816</f>
        <v>0</v>
      </c>
      <c r="Q816" s="244">
        <v>0</v>
      </c>
      <c r="R816" s="244">
        <f>Q816*H816</f>
        <v>0</v>
      </c>
      <c r="S816" s="244">
        <v>0</v>
      </c>
      <c r="T816" s="245">
        <f>S816*H816</f>
        <v>0</v>
      </c>
      <c r="AR816" s="246" t="s">
        <v>254</v>
      </c>
      <c r="AT816" s="246" t="s">
        <v>143</v>
      </c>
      <c r="AU816" s="246" t="s">
        <v>87</v>
      </c>
      <c r="AY816" s="116" t="s">
        <v>141</v>
      </c>
      <c r="BE816" s="247">
        <f>IF(N816="základní",J816,0)</f>
        <v>0</v>
      </c>
      <c r="BF816" s="247">
        <f>IF(N816="snížená",J816,0)</f>
        <v>0</v>
      </c>
      <c r="BG816" s="247">
        <f>IF(N816="zákl. přenesená",J816,0)</f>
        <v>0</v>
      </c>
      <c r="BH816" s="247">
        <f>IF(N816="sníž. přenesená",J816,0)</f>
        <v>0</v>
      </c>
      <c r="BI816" s="247">
        <f>IF(N816="nulová",J816,0)</f>
        <v>0</v>
      </c>
      <c r="BJ816" s="116" t="s">
        <v>85</v>
      </c>
      <c r="BK816" s="247">
        <f>ROUND(I816*H816,2)</f>
        <v>0</v>
      </c>
      <c r="BL816" s="116" t="s">
        <v>254</v>
      </c>
      <c r="BM816" s="246" t="s">
        <v>1088</v>
      </c>
    </row>
    <row r="817" spans="2:65" s="8" customFormat="1" ht="11.25">
      <c r="B817" s="5"/>
      <c r="C817" s="172"/>
      <c r="D817" s="275" t="s">
        <v>150</v>
      </c>
      <c r="E817" s="172"/>
      <c r="F817" s="276" t="s">
        <v>1089</v>
      </c>
      <c r="G817" s="172"/>
      <c r="H817" s="172"/>
      <c r="I817" s="172"/>
      <c r="J817" s="172"/>
      <c r="K817" s="172"/>
      <c r="L817" s="5"/>
      <c r="M817" s="256"/>
      <c r="T817" s="142"/>
      <c r="AT817" s="116" t="s">
        <v>150</v>
      </c>
      <c r="AU817" s="116" t="s">
        <v>87</v>
      </c>
    </row>
    <row r="818" spans="2:65" s="9" customFormat="1" ht="11.25">
      <c r="B818" s="248"/>
      <c r="C818" s="267"/>
      <c r="D818" s="268" t="s">
        <v>152</v>
      </c>
      <c r="E818" s="269" t="s">
        <v>3</v>
      </c>
      <c r="F818" s="270" t="s">
        <v>153</v>
      </c>
      <c r="G818" s="267"/>
      <c r="H818" s="269" t="s">
        <v>3</v>
      </c>
      <c r="I818" s="267"/>
      <c r="J818" s="267"/>
      <c r="K818" s="267"/>
      <c r="L818" s="248"/>
      <c r="M818" s="250"/>
      <c r="T818" s="251"/>
      <c r="AT818" s="249" t="s">
        <v>152</v>
      </c>
      <c r="AU818" s="249" t="s">
        <v>87</v>
      </c>
      <c r="AV818" s="9" t="s">
        <v>85</v>
      </c>
      <c r="AW818" s="9" t="s">
        <v>37</v>
      </c>
      <c r="AX818" s="9" t="s">
        <v>77</v>
      </c>
      <c r="AY818" s="249" t="s">
        <v>141</v>
      </c>
    </row>
    <row r="819" spans="2:65" s="9" customFormat="1" ht="11.25">
      <c r="B819" s="248"/>
      <c r="C819" s="267"/>
      <c r="D819" s="268" t="s">
        <v>152</v>
      </c>
      <c r="E819" s="269" t="s">
        <v>3</v>
      </c>
      <c r="F819" s="270" t="s">
        <v>1011</v>
      </c>
      <c r="G819" s="267"/>
      <c r="H819" s="269" t="s">
        <v>3</v>
      </c>
      <c r="I819" s="267"/>
      <c r="J819" s="267"/>
      <c r="K819" s="267"/>
      <c r="L819" s="248"/>
      <c r="M819" s="250"/>
      <c r="T819" s="251"/>
      <c r="AT819" s="249" t="s">
        <v>152</v>
      </c>
      <c r="AU819" s="249" t="s">
        <v>87</v>
      </c>
      <c r="AV819" s="9" t="s">
        <v>85</v>
      </c>
      <c r="AW819" s="9" t="s">
        <v>37</v>
      </c>
      <c r="AX819" s="9" t="s">
        <v>77</v>
      </c>
      <c r="AY819" s="249" t="s">
        <v>141</v>
      </c>
    </row>
    <row r="820" spans="2:65" s="10" customFormat="1" ht="11.25">
      <c r="B820" s="252"/>
      <c r="C820" s="271"/>
      <c r="D820" s="268" t="s">
        <v>152</v>
      </c>
      <c r="E820" s="272" t="s">
        <v>3</v>
      </c>
      <c r="F820" s="273" t="s">
        <v>1090</v>
      </c>
      <c r="G820" s="271"/>
      <c r="H820" s="274">
        <v>21.9</v>
      </c>
      <c r="I820" s="271"/>
      <c r="J820" s="271"/>
      <c r="K820" s="271"/>
      <c r="L820" s="252"/>
      <c r="M820" s="254"/>
      <c r="T820" s="255"/>
      <c r="AT820" s="253" t="s">
        <v>152</v>
      </c>
      <c r="AU820" s="253" t="s">
        <v>87</v>
      </c>
      <c r="AV820" s="10" t="s">
        <v>87</v>
      </c>
      <c r="AW820" s="10" t="s">
        <v>37</v>
      </c>
      <c r="AX820" s="10" t="s">
        <v>85</v>
      </c>
      <c r="AY820" s="253" t="s">
        <v>141</v>
      </c>
    </row>
    <row r="821" spans="2:65" s="8" customFormat="1" ht="16.5" customHeight="1">
      <c r="B821" s="5"/>
      <c r="C821" s="338" t="s">
        <v>1091</v>
      </c>
      <c r="D821" s="338" t="s">
        <v>188</v>
      </c>
      <c r="E821" s="339" t="s">
        <v>1092</v>
      </c>
      <c r="F821" s="337" t="s">
        <v>1093</v>
      </c>
      <c r="G821" s="340" t="s">
        <v>419</v>
      </c>
      <c r="H821" s="341">
        <v>13.797000000000001</v>
      </c>
      <c r="I821" s="12"/>
      <c r="J821" s="336">
        <f>ROUND(I821*H821,2)</f>
        <v>0</v>
      </c>
      <c r="K821" s="337" t="s">
        <v>147</v>
      </c>
      <c r="L821" s="322"/>
      <c r="M821" s="13" t="s">
        <v>3</v>
      </c>
      <c r="N821" s="323" t="s">
        <v>48</v>
      </c>
      <c r="P821" s="244">
        <f>O821*H821</f>
        <v>0</v>
      </c>
      <c r="Q821" s="244">
        <v>2.5000000000000001E-2</v>
      </c>
      <c r="R821" s="244">
        <f>Q821*H821</f>
        <v>0.34492500000000004</v>
      </c>
      <c r="S821" s="244">
        <v>0</v>
      </c>
      <c r="T821" s="245">
        <f>S821*H821</f>
        <v>0</v>
      </c>
      <c r="AR821" s="246" t="s">
        <v>354</v>
      </c>
      <c r="AT821" s="246" t="s">
        <v>188</v>
      </c>
      <c r="AU821" s="246" t="s">
        <v>87</v>
      </c>
      <c r="AY821" s="116" t="s">
        <v>141</v>
      </c>
      <c r="BE821" s="247">
        <f>IF(N821="základní",J821,0)</f>
        <v>0</v>
      </c>
      <c r="BF821" s="247">
        <f>IF(N821="snížená",J821,0)</f>
        <v>0</v>
      </c>
      <c r="BG821" s="247">
        <f>IF(N821="zákl. přenesená",J821,0)</f>
        <v>0</v>
      </c>
      <c r="BH821" s="247">
        <f>IF(N821="sníž. přenesená",J821,0)</f>
        <v>0</v>
      </c>
      <c r="BI821" s="247">
        <f>IF(N821="nulová",J821,0)</f>
        <v>0</v>
      </c>
      <c r="BJ821" s="116" t="s">
        <v>85</v>
      </c>
      <c r="BK821" s="247">
        <f>ROUND(I821*H821,2)</f>
        <v>0</v>
      </c>
      <c r="BL821" s="116" t="s">
        <v>254</v>
      </c>
      <c r="BM821" s="246" t="s">
        <v>1094</v>
      </c>
    </row>
    <row r="822" spans="2:65" s="10" customFormat="1" ht="11.25">
      <c r="B822" s="252"/>
      <c r="C822" s="271"/>
      <c r="D822" s="268" t="s">
        <v>152</v>
      </c>
      <c r="E822" s="272" t="s">
        <v>3</v>
      </c>
      <c r="F822" s="273" t="s">
        <v>1095</v>
      </c>
      <c r="G822" s="271"/>
      <c r="H822" s="274">
        <v>13.14</v>
      </c>
      <c r="I822" s="271"/>
      <c r="J822" s="271"/>
      <c r="K822" s="271"/>
      <c r="L822" s="252"/>
      <c r="M822" s="254"/>
      <c r="T822" s="255"/>
      <c r="AT822" s="253" t="s">
        <v>152</v>
      </c>
      <c r="AU822" s="253" t="s">
        <v>87</v>
      </c>
      <c r="AV822" s="10" t="s">
        <v>87</v>
      </c>
      <c r="AW822" s="10" t="s">
        <v>37</v>
      </c>
      <c r="AX822" s="10" t="s">
        <v>85</v>
      </c>
      <c r="AY822" s="253" t="s">
        <v>141</v>
      </c>
    </row>
    <row r="823" spans="2:65" s="10" customFormat="1" ht="11.25">
      <c r="B823" s="252"/>
      <c r="C823" s="271"/>
      <c r="D823" s="268" t="s">
        <v>152</v>
      </c>
      <c r="E823" s="271"/>
      <c r="F823" s="273" t="s">
        <v>1096</v>
      </c>
      <c r="G823" s="271"/>
      <c r="H823" s="274">
        <v>13.797000000000001</v>
      </c>
      <c r="I823" s="271"/>
      <c r="J823" s="271"/>
      <c r="K823" s="271"/>
      <c r="L823" s="252"/>
      <c r="M823" s="254"/>
      <c r="T823" s="255"/>
      <c r="AT823" s="253" t="s">
        <v>152</v>
      </c>
      <c r="AU823" s="253" t="s">
        <v>87</v>
      </c>
      <c r="AV823" s="10" t="s">
        <v>87</v>
      </c>
      <c r="AW823" s="10" t="s">
        <v>4</v>
      </c>
      <c r="AX823" s="10" t="s">
        <v>85</v>
      </c>
      <c r="AY823" s="253" t="s">
        <v>141</v>
      </c>
    </row>
    <row r="824" spans="2:65" s="8" customFormat="1" ht="37.9" customHeight="1">
      <c r="B824" s="5"/>
      <c r="C824" s="260" t="s">
        <v>1097</v>
      </c>
      <c r="D824" s="260" t="s">
        <v>143</v>
      </c>
      <c r="E824" s="261" t="s">
        <v>1098</v>
      </c>
      <c r="F824" s="262" t="s">
        <v>1099</v>
      </c>
      <c r="G824" s="263" t="s">
        <v>146</v>
      </c>
      <c r="H824" s="264">
        <v>21.9</v>
      </c>
      <c r="I824" s="6"/>
      <c r="J824" s="266">
        <f>ROUND(I824*H824,2)</f>
        <v>0</v>
      </c>
      <c r="K824" s="262" t="s">
        <v>3</v>
      </c>
      <c r="L824" s="5"/>
      <c r="M824" s="7" t="s">
        <v>3</v>
      </c>
      <c r="N824" s="243" t="s">
        <v>48</v>
      </c>
      <c r="P824" s="244">
        <f>O824*H824</f>
        <v>0</v>
      </c>
      <c r="Q824" s="244">
        <v>2.0000000000000001E-4</v>
      </c>
      <c r="R824" s="244">
        <f>Q824*H824</f>
        <v>4.3800000000000002E-3</v>
      </c>
      <c r="S824" s="244">
        <v>0</v>
      </c>
      <c r="T824" s="245">
        <f>S824*H824</f>
        <v>0</v>
      </c>
      <c r="AR824" s="246" t="s">
        <v>254</v>
      </c>
      <c r="AT824" s="246" t="s">
        <v>143</v>
      </c>
      <c r="AU824" s="246" t="s">
        <v>87</v>
      </c>
      <c r="AY824" s="116" t="s">
        <v>141</v>
      </c>
      <c r="BE824" s="247">
        <f>IF(N824="základní",J824,0)</f>
        <v>0</v>
      </c>
      <c r="BF824" s="247">
        <f>IF(N824="snížená",J824,0)</f>
        <v>0</v>
      </c>
      <c r="BG824" s="247">
        <f>IF(N824="zákl. přenesená",J824,0)</f>
        <v>0</v>
      </c>
      <c r="BH824" s="247">
        <f>IF(N824="sníž. přenesená",J824,0)</f>
        <v>0</v>
      </c>
      <c r="BI824" s="247">
        <f>IF(N824="nulová",J824,0)</f>
        <v>0</v>
      </c>
      <c r="BJ824" s="116" t="s">
        <v>85</v>
      </c>
      <c r="BK824" s="247">
        <f>ROUND(I824*H824,2)</f>
        <v>0</v>
      </c>
      <c r="BL824" s="116" t="s">
        <v>254</v>
      </c>
      <c r="BM824" s="246" t="s">
        <v>1100</v>
      </c>
    </row>
    <row r="825" spans="2:65" s="8" customFormat="1" ht="24.2" customHeight="1">
      <c r="B825" s="5"/>
      <c r="C825" s="260" t="s">
        <v>1101</v>
      </c>
      <c r="D825" s="260" t="s">
        <v>143</v>
      </c>
      <c r="E825" s="261" t="s">
        <v>1102</v>
      </c>
      <c r="F825" s="262" t="s">
        <v>1103</v>
      </c>
      <c r="G825" s="263" t="s">
        <v>891</v>
      </c>
      <c r="H825" s="264">
        <v>0.34899999999999998</v>
      </c>
      <c r="I825" s="6"/>
      <c r="J825" s="266">
        <f>ROUND(I825*H825,2)</f>
        <v>0</v>
      </c>
      <c r="K825" s="262" t="s">
        <v>147</v>
      </c>
      <c r="L825" s="5"/>
      <c r="M825" s="7" t="s">
        <v>3</v>
      </c>
      <c r="N825" s="243" t="s">
        <v>48</v>
      </c>
      <c r="P825" s="244">
        <f>O825*H825</f>
        <v>0</v>
      </c>
      <c r="Q825" s="244">
        <v>0</v>
      </c>
      <c r="R825" s="244">
        <f>Q825*H825</f>
        <v>0</v>
      </c>
      <c r="S825" s="244">
        <v>0</v>
      </c>
      <c r="T825" s="245">
        <f>S825*H825</f>
        <v>0</v>
      </c>
      <c r="AR825" s="246" t="s">
        <v>254</v>
      </c>
      <c r="AT825" s="246" t="s">
        <v>143</v>
      </c>
      <c r="AU825" s="246" t="s">
        <v>87</v>
      </c>
      <c r="AY825" s="116" t="s">
        <v>141</v>
      </c>
      <c r="BE825" s="247">
        <f>IF(N825="základní",J825,0)</f>
        <v>0</v>
      </c>
      <c r="BF825" s="247">
        <f>IF(N825="snížená",J825,0)</f>
        <v>0</v>
      </c>
      <c r="BG825" s="247">
        <f>IF(N825="zákl. přenesená",J825,0)</f>
        <v>0</v>
      </c>
      <c r="BH825" s="247">
        <f>IF(N825="sníž. přenesená",J825,0)</f>
        <v>0</v>
      </c>
      <c r="BI825" s="247">
        <f>IF(N825="nulová",J825,0)</f>
        <v>0</v>
      </c>
      <c r="BJ825" s="116" t="s">
        <v>85</v>
      </c>
      <c r="BK825" s="247">
        <f>ROUND(I825*H825,2)</f>
        <v>0</v>
      </c>
      <c r="BL825" s="116" t="s">
        <v>254</v>
      </c>
      <c r="BM825" s="246" t="s">
        <v>1104</v>
      </c>
    </row>
    <row r="826" spans="2:65" s="8" customFormat="1" ht="11.25">
      <c r="B826" s="5"/>
      <c r="C826" s="172"/>
      <c r="D826" s="275" t="s">
        <v>150</v>
      </c>
      <c r="E826" s="172"/>
      <c r="F826" s="276" t="s">
        <v>1105</v>
      </c>
      <c r="G826" s="172"/>
      <c r="H826" s="172"/>
      <c r="I826" s="172"/>
      <c r="J826" s="172"/>
      <c r="K826" s="172"/>
      <c r="L826" s="5"/>
      <c r="M826" s="256"/>
      <c r="T826" s="142"/>
      <c r="AT826" s="116" t="s">
        <v>150</v>
      </c>
      <c r="AU826" s="116" t="s">
        <v>87</v>
      </c>
    </row>
    <row r="827" spans="2:65" s="4" customFormat="1" ht="22.9" customHeight="1">
      <c r="B827" s="236"/>
      <c r="C827" s="277"/>
      <c r="D827" s="278" t="s">
        <v>76</v>
      </c>
      <c r="E827" s="279" t="s">
        <v>1106</v>
      </c>
      <c r="F827" s="279" t="s">
        <v>1107</v>
      </c>
      <c r="G827" s="277"/>
      <c r="H827" s="277"/>
      <c r="I827" s="277"/>
      <c r="J827" s="280">
        <f>BK827</f>
        <v>0</v>
      </c>
      <c r="K827" s="277"/>
      <c r="L827" s="236"/>
      <c r="M827" s="238"/>
      <c r="P827" s="239">
        <f>SUM(P828:P838)</f>
        <v>0</v>
      </c>
      <c r="R827" s="239">
        <f>SUM(R828:R838)</f>
        <v>2.0200000000000001E-3</v>
      </c>
      <c r="T827" s="240">
        <f>SUM(T828:T838)</f>
        <v>6.0329999999999995E-2</v>
      </c>
      <c r="AR827" s="237" t="s">
        <v>87</v>
      </c>
      <c r="AT827" s="241" t="s">
        <v>76</v>
      </c>
      <c r="AU827" s="241" t="s">
        <v>85</v>
      </c>
      <c r="AY827" s="237" t="s">
        <v>141</v>
      </c>
      <c r="BK827" s="242">
        <f>SUM(BK828:BK838)</f>
        <v>0</v>
      </c>
    </row>
    <row r="828" spans="2:65" s="8" customFormat="1" ht="16.5" customHeight="1">
      <c r="B828" s="5"/>
      <c r="C828" s="260" t="s">
        <v>1108</v>
      </c>
      <c r="D828" s="260" t="s">
        <v>143</v>
      </c>
      <c r="E828" s="261" t="s">
        <v>1109</v>
      </c>
      <c r="F828" s="262" t="s">
        <v>1110</v>
      </c>
      <c r="G828" s="263" t="s">
        <v>201</v>
      </c>
      <c r="H828" s="264">
        <v>3</v>
      </c>
      <c r="I828" s="6"/>
      <c r="J828" s="266">
        <f>ROUND(I828*H828,2)</f>
        <v>0</v>
      </c>
      <c r="K828" s="262" t="s">
        <v>147</v>
      </c>
      <c r="L828" s="5"/>
      <c r="M828" s="7" t="s">
        <v>3</v>
      </c>
      <c r="N828" s="243" t="s">
        <v>48</v>
      </c>
      <c r="P828" s="244">
        <f>O828*H828</f>
        <v>0</v>
      </c>
      <c r="Q828" s="244">
        <v>0</v>
      </c>
      <c r="R828" s="244">
        <f>Q828*H828</f>
        <v>0</v>
      </c>
      <c r="S828" s="244">
        <v>2.0109999999999999E-2</v>
      </c>
      <c r="T828" s="245">
        <f>S828*H828</f>
        <v>6.0329999999999995E-2</v>
      </c>
      <c r="AR828" s="246" t="s">
        <v>254</v>
      </c>
      <c r="AT828" s="246" t="s">
        <v>143</v>
      </c>
      <c r="AU828" s="246" t="s">
        <v>87</v>
      </c>
      <c r="AY828" s="116" t="s">
        <v>141</v>
      </c>
      <c r="BE828" s="247">
        <f>IF(N828="základní",J828,0)</f>
        <v>0</v>
      </c>
      <c r="BF828" s="247">
        <f>IF(N828="snížená",J828,0)</f>
        <v>0</v>
      </c>
      <c r="BG828" s="247">
        <f>IF(N828="zákl. přenesená",J828,0)</f>
        <v>0</v>
      </c>
      <c r="BH828" s="247">
        <f>IF(N828="sníž. přenesená",J828,0)</f>
        <v>0</v>
      </c>
      <c r="BI828" s="247">
        <f>IF(N828="nulová",J828,0)</f>
        <v>0</v>
      </c>
      <c r="BJ828" s="116" t="s">
        <v>85</v>
      </c>
      <c r="BK828" s="247">
        <f>ROUND(I828*H828,2)</f>
        <v>0</v>
      </c>
      <c r="BL828" s="116" t="s">
        <v>254</v>
      </c>
      <c r="BM828" s="246" t="s">
        <v>1111</v>
      </c>
    </row>
    <row r="829" spans="2:65" s="8" customFormat="1" ht="11.25">
      <c r="B829" s="5"/>
      <c r="C829" s="172"/>
      <c r="D829" s="275" t="s">
        <v>150</v>
      </c>
      <c r="E829" s="172"/>
      <c r="F829" s="276" t="s">
        <v>1112</v>
      </c>
      <c r="G829" s="172"/>
      <c r="H829" s="172"/>
      <c r="I829" s="172"/>
      <c r="J829" s="172"/>
      <c r="K829" s="172"/>
      <c r="L829" s="5"/>
      <c r="M829" s="256"/>
      <c r="T829" s="142"/>
      <c r="AT829" s="116" t="s">
        <v>150</v>
      </c>
      <c r="AU829" s="116" t="s">
        <v>87</v>
      </c>
    </row>
    <row r="830" spans="2:65" s="8" customFormat="1" ht="16.5" customHeight="1">
      <c r="B830" s="5"/>
      <c r="C830" s="260" t="s">
        <v>1113</v>
      </c>
      <c r="D830" s="260" t="s">
        <v>143</v>
      </c>
      <c r="E830" s="261" t="s">
        <v>1114</v>
      </c>
      <c r="F830" s="262" t="s">
        <v>1115</v>
      </c>
      <c r="G830" s="263" t="s">
        <v>201</v>
      </c>
      <c r="H830" s="264">
        <v>2</v>
      </c>
      <c r="I830" s="6"/>
      <c r="J830" s="266">
        <f>ROUND(I830*H830,2)</f>
        <v>0</v>
      </c>
      <c r="K830" s="262" t="s">
        <v>147</v>
      </c>
      <c r="L830" s="5"/>
      <c r="M830" s="7" t="s">
        <v>3</v>
      </c>
      <c r="N830" s="243" t="s">
        <v>48</v>
      </c>
      <c r="P830" s="244">
        <f>O830*H830</f>
        <v>0</v>
      </c>
      <c r="Q830" s="244">
        <v>1.01E-3</v>
      </c>
      <c r="R830" s="244">
        <f>Q830*H830</f>
        <v>2.0200000000000001E-3</v>
      </c>
      <c r="S830" s="244">
        <v>0</v>
      </c>
      <c r="T830" s="245">
        <f>S830*H830</f>
        <v>0</v>
      </c>
      <c r="AR830" s="246" t="s">
        <v>254</v>
      </c>
      <c r="AT830" s="246" t="s">
        <v>143</v>
      </c>
      <c r="AU830" s="246" t="s">
        <v>87</v>
      </c>
      <c r="AY830" s="116" t="s">
        <v>141</v>
      </c>
      <c r="BE830" s="247">
        <f>IF(N830="základní",J830,0)</f>
        <v>0</v>
      </c>
      <c r="BF830" s="247">
        <f>IF(N830="snížená",J830,0)</f>
        <v>0</v>
      </c>
      <c r="BG830" s="247">
        <f>IF(N830="zákl. přenesená",J830,0)</f>
        <v>0</v>
      </c>
      <c r="BH830" s="247">
        <f>IF(N830="sníž. přenesená",J830,0)</f>
        <v>0</v>
      </c>
      <c r="BI830" s="247">
        <f>IF(N830="nulová",J830,0)</f>
        <v>0</v>
      </c>
      <c r="BJ830" s="116" t="s">
        <v>85</v>
      </c>
      <c r="BK830" s="247">
        <f>ROUND(I830*H830,2)</f>
        <v>0</v>
      </c>
      <c r="BL830" s="116" t="s">
        <v>254</v>
      </c>
      <c r="BM830" s="246" t="s">
        <v>1116</v>
      </c>
    </row>
    <row r="831" spans="2:65" s="8" customFormat="1" ht="11.25">
      <c r="B831" s="5"/>
      <c r="C831" s="172"/>
      <c r="D831" s="275" t="s">
        <v>150</v>
      </c>
      <c r="E831" s="172"/>
      <c r="F831" s="276" t="s">
        <v>1117</v>
      </c>
      <c r="G831" s="172"/>
      <c r="H831" s="172"/>
      <c r="I831" s="172"/>
      <c r="J831" s="172"/>
      <c r="K831" s="172"/>
      <c r="L831" s="5"/>
      <c r="M831" s="256"/>
      <c r="T831" s="142"/>
      <c r="AT831" s="116" t="s">
        <v>150</v>
      </c>
      <c r="AU831" s="116" t="s">
        <v>87</v>
      </c>
    </row>
    <row r="832" spans="2:65" s="9" customFormat="1" ht="11.25">
      <c r="B832" s="248"/>
      <c r="C832" s="267"/>
      <c r="D832" s="268" t="s">
        <v>152</v>
      </c>
      <c r="E832" s="269" t="s">
        <v>3</v>
      </c>
      <c r="F832" s="270" t="s">
        <v>468</v>
      </c>
      <c r="G832" s="267"/>
      <c r="H832" s="269" t="s">
        <v>3</v>
      </c>
      <c r="I832" s="267"/>
      <c r="J832" s="267"/>
      <c r="K832" s="267"/>
      <c r="L832" s="248"/>
      <c r="M832" s="250"/>
      <c r="T832" s="251"/>
      <c r="AT832" s="249" t="s">
        <v>152</v>
      </c>
      <c r="AU832" s="249" t="s">
        <v>87</v>
      </c>
      <c r="AV832" s="9" t="s">
        <v>85</v>
      </c>
      <c r="AW832" s="9" t="s">
        <v>37</v>
      </c>
      <c r="AX832" s="9" t="s">
        <v>77</v>
      </c>
      <c r="AY832" s="249" t="s">
        <v>141</v>
      </c>
    </row>
    <row r="833" spans="2:65" s="9" customFormat="1" ht="11.25">
      <c r="B833" s="248"/>
      <c r="C833" s="267"/>
      <c r="D833" s="268" t="s">
        <v>152</v>
      </c>
      <c r="E833" s="269" t="s">
        <v>3</v>
      </c>
      <c r="F833" s="270" t="s">
        <v>1118</v>
      </c>
      <c r="G833" s="267"/>
      <c r="H833" s="269" t="s">
        <v>3</v>
      </c>
      <c r="I833" s="267"/>
      <c r="J833" s="267"/>
      <c r="K833" s="267"/>
      <c r="L833" s="248"/>
      <c r="M833" s="250"/>
      <c r="T833" s="251"/>
      <c r="AT833" s="249" t="s">
        <v>152</v>
      </c>
      <c r="AU833" s="249" t="s">
        <v>87</v>
      </c>
      <c r="AV833" s="9" t="s">
        <v>85</v>
      </c>
      <c r="AW833" s="9" t="s">
        <v>37</v>
      </c>
      <c r="AX833" s="9" t="s">
        <v>77</v>
      </c>
      <c r="AY833" s="249" t="s">
        <v>141</v>
      </c>
    </row>
    <row r="834" spans="2:65" s="10" customFormat="1" ht="11.25">
      <c r="B834" s="252"/>
      <c r="C834" s="271"/>
      <c r="D834" s="268" t="s">
        <v>152</v>
      </c>
      <c r="E834" s="272" t="s">
        <v>3</v>
      </c>
      <c r="F834" s="273" t="s">
        <v>1119</v>
      </c>
      <c r="G834" s="271"/>
      <c r="H834" s="274">
        <v>1</v>
      </c>
      <c r="I834" s="271"/>
      <c r="J834" s="271"/>
      <c r="K834" s="271"/>
      <c r="L834" s="252"/>
      <c r="M834" s="254"/>
      <c r="T834" s="255"/>
      <c r="AT834" s="253" t="s">
        <v>152</v>
      </c>
      <c r="AU834" s="253" t="s">
        <v>87</v>
      </c>
      <c r="AV834" s="10" t="s">
        <v>87</v>
      </c>
      <c r="AW834" s="10" t="s">
        <v>37</v>
      </c>
      <c r="AX834" s="10" t="s">
        <v>77</v>
      </c>
      <c r="AY834" s="253" t="s">
        <v>141</v>
      </c>
    </row>
    <row r="835" spans="2:65" s="10" customFormat="1" ht="11.25">
      <c r="B835" s="252"/>
      <c r="C835" s="271"/>
      <c r="D835" s="268" t="s">
        <v>152</v>
      </c>
      <c r="E835" s="272" t="s">
        <v>3</v>
      </c>
      <c r="F835" s="273" t="s">
        <v>1120</v>
      </c>
      <c r="G835" s="271"/>
      <c r="H835" s="274">
        <v>1</v>
      </c>
      <c r="I835" s="271"/>
      <c r="J835" s="271"/>
      <c r="K835" s="271"/>
      <c r="L835" s="252"/>
      <c r="M835" s="254"/>
      <c r="T835" s="255"/>
      <c r="AT835" s="253" t="s">
        <v>152</v>
      </c>
      <c r="AU835" s="253" t="s">
        <v>87</v>
      </c>
      <c r="AV835" s="10" t="s">
        <v>87</v>
      </c>
      <c r="AW835" s="10" t="s">
        <v>37</v>
      </c>
      <c r="AX835" s="10" t="s">
        <v>77</v>
      </c>
      <c r="AY835" s="253" t="s">
        <v>141</v>
      </c>
    </row>
    <row r="836" spans="2:65" s="11" customFormat="1" ht="11.25">
      <c r="B836" s="318"/>
      <c r="C836" s="332"/>
      <c r="D836" s="268" t="s">
        <v>152</v>
      </c>
      <c r="E836" s="333" t="s">
        <v>3</v>
      </c>
      <c r="F836" s="334" t="s">
        <v>173</v>
      </c>
      <c r="G836" s="332"/>
      <c r="H836" s="335">
        <v>2</v>
      </c>
      <c r="I836" s="332"/>
      <c r="J836" s="332"/>
      <c r="K836" s="332"/>
      <c r="L836" s="318"/>
      <c r="M836" s="320"/>
      <c r="T836" s="321"/>
      <c r="AT836" s="319" t="s">
        <v>152</v>
      </c>
      <c r="AU836" s="319" t="s">
        <v>87</v>
      </c>
      <c r="AV836" s="11" t="s">
        <v>148</v>
      </c>
      <c r="AW836" s="11" t="s">
        <v>37</v>
      </c>
      <c r="AX836" s="11" t="s">
        <v>85</v>
      </c>
      <c r="AY836" s="319" t="s">
        <v>141</v>
      </c>
    </row>
    <row r="837" spans="2:65" s="8" customFormat="1" ht="24.2" customHeight="1">
      <c r="B837" s="5"/>
      <c r="C837" s="260" t="s">
        <v>1121</v>
      </c>
      <c r="D837" s="260" t="s">
        <v>143</v>
      </c>
      <c r="E837" s="261" t="s">
        <v>1122</v>
      </c>
      <c r="F837" s="262" t="s">
        <v>1123</v>
      </c>
      <c r="G837" s="263" t="s">
        <v>891</v>
      </c>
      <c r="H837" s="264">
        <v>2E-3</v>
      </c>
      <c r="I837" s="6"/>
      <c r="J837" s="266">
        <f>ROUND(I837*H837,2)</f>
        <v>0</v>
      </c>
      <c r="K837" s="262" t="s">
        <v>147</v>
      </c>
      <c r="L837" s="5"/>
      <c r="M837" s="7" t="s">
        <v>3</v>
      </c>
      <c r="N837" s="243" t="s">
        <v>48</v>
      </c>
      <c r="P837" s="244">
        <f>O837*H837</f>
        <v>0</v>
      </c>
      <c r="Q837" s="244">
        <v>0</v>
      </c>
      <c r="R837" s="244">
        <f>Q837*H837</f>
        <v>0</v>
      </c>
      <c r="S837" s="244">
        <v>0</v>
      </c>
      <c r="T837" s="245">
        <f>S837*H837</f>
        <v>0</v>
      </c>
      <c r="AR837" s="246" t="s">
        <v>254</v>
      </c>
      <c r="AT837" s="246" t="s">
        <v>143</v>
      </c>
      <c r="AU837" s="246" t="s">
        <v>87</v>
      </c>
      <c r="AY837" s="116" t="s">
        <v>141</v>
      </c>
      <c r="BE837" s="247">
        <f>IF(N837="základní",J837,0)</f>
        <v>0</v>
      </c>
      <c r="BF837" s="247">
        <f>IF(N837="snížená",J837,0)</f>
        <v>0</v>
      </c>
      <c r="BG837" s="247">
        <f>IF(N837="zákl. přenesená",J837,0)</f>
        <v>0</v>
      </c>
      <c r="BH837" s="247">
        <f>IF(N837="sníž. přenesená",J837,0)</f>
        <v>0</v>
      </c>
      <c r="BI837" s="247">
        <f>IF(N837="nulová",J837,0)</f>
        <v>0</v>
      </c>
      <c r="BJ837" s="116" t="s">
        <v>85</v>
      </c>
      <c r="BK837" s="247">
        <f>ROUND(I837*H837,2)</f>
        <v>0</v>
      </c>
      <c r="BL837" s="116" t="s">
        <v>254</v>
      </c>
      <c r="BM837" s="246" t="s">
        <v>1124</v>
      </c>
    </row>
    <row r="838" spans="2:65" s="8" customFormat="1" ht="11.25">
      <c r="B838" s="5"/>
      <c r="C838" s="172"/>
      <c r="D838" s="275" t="s">
        <v>150</v>
      </c>
      <c r="E838" s="172"/>
      <c r="F838" s="276" t="s">
        <v>1125</v>
      </c>
      <c r="G838" s="172"/>
      <c r="H838" s="172"/>
      <c r="I838" s="172"/>
      <c r="J838" s="172"/>
      <c r="K838" s="172"/>
      <c r="L838" s="5"/>
      <c r="M838" s="256"/>
      <c r="T838" s="142"/>
      <c r="AT838" s="116" t="s">
        <v>150</v>
      </c>
      <c r="AU838" s="116" t="s">
        <v>87</v>
      </c>
    </row>
    <row r="839" spans="2:65" s="4" customFormat="1" ht="22.9" customHeight="1">
      <c r="B839" s="236"/>
      <c r="C839" s="277"/>
      <c r="D839" s="278" t="s">
        <v>76</v>
      </c>
      <c r="E839" s="279" t="s">
        <v>1126</v>
      </c>
      <c r="F839" s="279" t="s">
        <v>1127</v>
      </c>
      <c r="G839" s="277"/>
      <c r="H839" s="277"/>
      <c r="I839" s="277"/>
      <c r="J839" s="280">
        <f>BK839</f>
        <v>0</v>
      </c>
      <c r="K839" s="277"/>
      <c r="L839" s="236"/>
      <c r="M839" s="238"/>
      <c r="P839" s="239">
        <f>SUM(P840:P841)</f>
        <v>0</v>
      </c>
      <c r="R839" s="239">
        <f>SUM(R840:R841)</f>
        <v>0</v>
      </c>
      <c r="T839" s="240">
        <f>SUM(T840:T841)</f>
        <v>0</v>
      </c>
      <c r="AR839" s="237" t="s">
        <v>87</v>
      </c>
      <c r="AT839" s="241" t="s">
        <v>76</v>
      </c>
      <c r="AU839" s="241" t="s">
        <v>85</v>
      </c>
      <c r="AY839" s="237" t="s">
        <v>141</v>
      </c>
      <c r="BK839" s="242">
        <f>SUM(BK840:BK841)</f>
        <v>0</v>
      </c>
    </row>
    <row r="840" spans="2:65" s="8" customFormat="1" ht="24.2" customHeight="1">
      <c r="B840" s="5"/>
      <c r="C840" s="260" t="s">
        <v>1128</v>
      </c>
      <c r="D840" s="260" t="s">
        <v>143</v>
      </c>
      <c r="E840" s="261" t="s">
        <v>1129</v>
      </c>
      <c r="F840" s="262" t="s">
        <v>1130</v>
      </c>
      <c r="G840" s="263" t="s">
        <v>209</v>
      </c>
      <c r="H840" s="264">
        <v>1</v>
      </c>
      <c r="I840" s="6"/>
      <c r="J840" s="266">
        <f>ROUND(I840*H840,2)</f>
        <v>0</v>
      </c>
      <c r="K840" s="262" t="s">
        <v>3</v>
      </c>
      <c r="L840" s="5"/>
      <c r="M840" s="7" t="s">
        <v>3</v>
      </c>
      <c r="N840" s="243" t="s">
        <v>48</v>
      </c>
      <c r="P840" s="244">
        <f>O840*H840</f>
        <v>0</v>
      </c>
      <c r="Q840" s="244">
        <v>0</v>
      </c>
      <c r="R840" s="244">
        <f>Q840*H840</f>
        <v>0</v>
      </c>
      <c r="S840" s="244">
        <v>0</v>
      </c>
      <c r="T840" s="245">
        <f>S840*H840</f>
        <v>0</v>
      </c>
      <c r="AR840" s="246" t="s">
        <v>254</v>
      </c>
      <c r="AT840" s="246" t="s">
        <v>143</v>
      </c>
      <c r="AU840" s="246" t="s">
        <v>87</v>
      </c>
      <c r="AY840" s="116" t="s">
        <v>141</v>
      </c>
      <c r="BE840" s="247">
        <f>IF(N840="základní",J840,0)</f>
        <v>0</v>
      </c>
      <c r="BF840" s="247">
        <f>IF(N840="snížená",J840,0)</f>
        <v>0</v>
      </c>
      <c r="BG840" s="247">
        <f>IF(N840="zákl. přenesená",J840,0)</f>
        <v>0</v>
      </c>
      <c r="BH840" s="247">
        <f>IF(N840="sníž. přenesená",J840,0)</f>
        <v>0</v>
      </c>
      <c r="BI840" s="247">
        <f>IF(N840="nulová",J840,0)</f>
        <v>0</v>
      </c>
      <c r="BJ840" s="116" t="s">
        <v>85</v>
      </c>
      <c r="BK840" s="247">
        <f>ROUND(I840*H840,2)</f>
        <v>0</v>
      </c>
      <c r="BL840" s="116" t="s">
        <v>254</v>
      </c>
      <c r="BM840" s="246" t="s">
        <v>1131</v>
      </c>
    </row>
    <row r="841" spans="2:65" s="8" customFormat="1" ht="16.5" customHeight="1">
      <c r="B841" s="5"/>
      <c r="C841" s="260" t="s">
        <v>1132</v>
      </c>
      <c r="D841" s="260" t="s">
        <v>143</v>
      </c>
      <c r="E841" s="261" t="s">
        <v>1133</v>
      </c>
      <c r="F841" s="262" t="s">
        <v>1134</v>
      </c>
      <c r="G841" s="263" t="s">
        <v>209</v>
      </c>
      <c r="H841" s="264">
        <v>1</v>
      </c>
      <c r="I841" s="6"/>
      <c r="J841" s="266">
        <f>ROUND(I841*H841,2)</f>
        <v>0</v>
      </c>
      <c r="K841" s="262" t="s">
        <v>3</v>
      </c>
      <c r="L841" s="5"/>
      <c r="M841" s="7" t="s">
        <v>3</v>
      </c>
      <c r="N841" s="243" t="s">
        <v>48</v>
      </c>
      <c r="P841" s="244">
        <f>O841*H841</f>
        <v>0</v>
      </c>
      <c r="Q841" s="244">
        <v>0</v>
      </c>
      <c r="R841" s="244">
        <f>Q841*H841</f>
        <v>0</v>
      </c>
      <c r="S841" s="244">
        <v>0</v>
      </c>
      <c r="T841" s="245">
        <f>S841*H841</f>
        <v>0</v>
      </c>
      <c r="AR841" s="246" t="s">
        <v>254</v>
      </c>
      <c r="AT841" s="246" t="s">
        <v>143</v>
      </c>
      <c r="AU841" s="246" t="s">
        <v>87</v>
      </c>
      <c r="AY841" s="116" t="s">
        <v>141</v>
      </c>
      <c r="BE841" s="247">
        <f>IF(N841="základní",J841,0)</f>
        <v>0</v>
      </c>
      <c r="BF841" s="247">
        <f>IF(N841="snížená",J841,0)</f>
        <v>0</v>
      </c>
      <c r="BG841" s="247">
        <f>IF(N841="zákl. přenesená",J841,0)</f>
        <v>0</v>
      </c>
      <c r="BH841" s="247">
        <f>IF(N841="sníž. přenesená",J841,0)</f>
        <v>0</v>
      </c>
      <c r="BI841" s="247">
        <f>IF(N841="nulová",J841,0)</f>
        <v>0</v>
      </c>
      <c r="BJ841" s="116" t="s">
        <v>85</v>
      </c>
      <c r="BK841" s="247">
        <f>ROUND(I841*H841,2)</f>
        <v>0</v>
      </c>
      <c r="BL841" s="116" t="s">
        <v>254</v>
      </c>
      <c r="BM841" s="246" t="s">
        <v>1135</v>
      </c>
    </row>
    <row r="842" spans="2:65" s="4" customFormat="1" ht="22.9" customHeight="1">
      <c r="B842" s="236"/>
      <c r="C842" s="277"/>
      <c r="D842" s="278" t="s">
        <v>76</v>
      </c>
      <c r="E842" s="279" t="s">
        <v>1136</v>
      </c>
      <c r="F842" s="279" t="s">
        <v>1137</v>
      </c>
      <c r="G842" s="277"/>
      <c r="H842" s="277"/>
      <c r="I842" s="277"/>
      <c r="J842" s="280">
        <f>BK842</f>
        <v>0</v>
      </c>
      <c r="K842" s="277"/>
      <c r="L842" s="236"/>
      <c r="M842" s="238"/>
      <c r="P842" s="239">
        <f>SUM(P843:P845)</f>
        <v>0</v>
      </c>
      <c r="R842" s="239">
        <f>SUM(R843:R845)</f>
        <v>0</v>
      </c>
      <c r="T842" s="240">
        <f>SUM(T843:T845)</f>
        <v>0</v>
      </c>
      <c r="AR842" s="237" t="s">
        <v>87</v>
      </c>
      <c r="AT842" s="241" t="s">
        <v>76</v>
      </c>
      <c r="AU842" s="241" t="s">
        <v>85</v>
      </c>
      <c r="AY842" s="237" t="s">
        <v>141</v>
      </c>
      <c r="BK842" s="242">
        <f>SUM(BK843:BK845)</f>
        <v>0</v>
      </c>
    </row>
    <row r="843" spans="2:65" s="8" customFormat="1" ht="16.5" customHeight="1">
      <c r="B843" s="5"/>
      <c r="C843" s="260" t="s">
        <v>1138</v>
      </c>
      <c r="D843" s="260" t="s">
        <v>143</v>
      </c>
      <c r="E843" s="261" t="s">
        <v>1139</v>
      </c>
      <c r="F843" s="262" t="s">
        <v>1140</v>
      </c>
      <c r="G843" s="263" t="s">
        <v>209</v>
      </c>
      <c r="H843" s="264">
        <v>1</v>
      </c>
      <c r="I843" s="6"/>
      <c r="J843" s="266">
        <f>ROUND(I843*H843,2)</f>
        <v>0</v>
      </c>
      <c r="K843" s="262" t="s">
        <v>3</v>
      </c>
      <c r="L843" s="5"/>
      <c r="M843" s="7" t="s">
        <v>3</v>
      </c>
      <c r="N843" s="243" t="s">
        <v>48</v>
      </c>
      <c r="P843" s="244">
        <f>O843*H843</f>
        <v>0</v>
      </c>
      <c r="Q843" s="244">
        <v>0</v>
      </c>
      <c r="R843" s="244">
        <f>Q843*H843</f>
        <v>0</v>
      </c>
      <c r="S843" s="244">
        <v>0</v>
      </c>
      <c r="T843" s="245">
        <f>S843*H843</f>
        <v>0</v>
      </c>
      <c r="AR843" s="246" t="s">
        <v>254</v>
      </c>
      <c r="AT843" s="246" t="s">
        <v>143</v>
      </c>
      <c r="AU843" s="246" t="s">
        <v>87</v>
      </c>
      <c r="AY843" s="116" t="s">
        <v>141</v>
      </c>
      <c r="BE843" s="247">
        <f>IF(N843="základní",J843,0)</f>
        <v>0</v>
      </c>
      <c r="BF843" s="247">
        <f>IF(N843="snížená",J843,0)</f>
        <v>0</v>
      </c>
      <c r="BG843" s="247">
        <f>IF(N843="zákl. přenesená",J843,0)</f>
        <v>0</v>
      </c>
      <c r="BH843" s="247">
        <f>IF(N843="sníž. přenesená",J843,0)</f>
        <v>0</v>
      </c>
      <c r="BI843" s="247">
        <f>IF(N843="nulová",J843,0)</f>
        <v>0</v>
      </c>
      <c r="BJ843" s="116" t="s">
        <v>85</v>
      </c>
      <c r="BK843" s="247">
        <f>ROUND(I843*H843,2)</f>
        <v>0</v>
      </c>
      <c r="BL843" s="116" t="s">
        <v>254</v>
      </c>
      <c r="BM843" s="246" t="s">
        <v>1141</v>
      </c>
    </row>
    <row r="844" spans="2:65" s="9" customFormat="1" ht="11.25">
      <c r="B844" s="248"/>
      <c r="C844" s="267"/>
      <c r="D844" s="268" t="s">
        <v>152</v>
      </c>
      <c r="E844" s="269" t="s">
        <v>3</v>
      </c>
      <c r="F844" s="270" t="s">
        <v>153</v>
      </c>
      <c r="G844" s="267"/>
      <c r="H844" s="269" t="s">
        <v>3</v>
      </c>
      <c r="I844" s="267"/>
      <c r="J844" s="267"/>
      <c r="K844" s="267"/>
      <c r="L844" s="248"/>
      <c r="M844" s="250"/>
      <c r="T844" s="251"/>
      <c r="AT844" s="249" t="s">
        <v>152</v>
      </c>
      <c r="AU844" s="249" t="s">
        <v>87</v>
      </c>
      <c r="AV844" s="9" t="s">
        <v>85</v>
      </c>
      <c r="AW844" s="9" t="s">
        <v>37</v>
      </c>
      <c r="AX844" s="9" t="s">
        <v>77</v>
      </c>
      <c r="AY844" s="249" t="s">
        <v>141</v>
      </c>
    </row>
    <row r="845" spans="2:65" s="10" customFormat="1" ht="11.25">
      <c r="B845" s="252"/>
      <c r="C845" s="271"/>
      <c r="D845" s="268" t="s">
        <v>152</v>
      </c>
      <c r="E845" s="272" t="s">
        <v>3</v>
      </c>
      <c r="F845" s="273" t="s">
        <v>1142</v>
      </c>
      <c r="G845" s="271"/>
      <c r="H845" s="274">
        <v>1</v>
      </c>
      <c r="I845" s="271"/>
      <c r="J845" s="271"/>
      <c r="K845" s="271"/>
      <c r="L845" s="252"/>
      <c r="M845" s="254"/>
      <c r="T845" s="255"/>
      <c r="AT845" s="253" t="s">
        <v>152</v>
      </c>
      <c r="AU845" s="253" t="s">
        <v>87</v>
      </c>
      <c r="AV845" s="10" t="s">
        <v>87</v>
      </c>
      <c r="AW845" s="10" t="s">
        <v>37</v>
      </c>
      <c r="AX845" s="10" t="s">
        <v>85</v>
      </c>
      <c r="AY845" s="253" t="s">
        <v>141</v>
      </c>
    </row>
    <row r="846" spans="2:65" s="4" customFormat="1" ht="22.9" customHeight="1">
      <c r="B846" s="236"/>
      <c r="C846" s="277"/>
      <c r="D846" s="278" t="s">
        <v>76</v>
      </c>
      <c r="E846" s="279" t="s">
        <v>1143</v>
      </c>
      <c r="F846" s="279" t="s">
        <v>1144</v>
      </c>
      <c r="G846" s="277"/>
      <c r="H846" s="277"/>
      <c r="I846" s="277"/>
      <c r="J846" s="280">
        <f>BK846</f>
        <v>0</v>
      </c>
      <c r="K846" s="277"/>
      <c r="L846" s="236"/>
      <c r="M846" s="238"/>
      <c r="P846" s="239">
        <f>SUM(P847:P857)</f>
        <v>0</v>
      </c>
      <c r="R846" s="239">
        <f>SUM(R847:R857)</f>
        <v>0</v>
      </c>
      <c r="T846" s="240">
        <f>SUM(T847:T857)</f>
        <v>0.28002000000000005</v>
      </c>
      <c r="AR846" s="237" t="s">
        <v>87</v>
      </c>
      <c r="AT846" s="241" t="s">
        <v>76</v>
      </c>
      <c r="AU846" s="241" t="s">
        <v>85</v>
      </c>
      <c r="AY846" s="237" t="s">
        <v>141</v>
      </c>
      <c r="BK846" s="242">
        <f>SUM(BK847:BK857)</f>
        <v>0</v>
      </c>
    </row>
    <row r="847" spans="2:65" s="8" customFormat="1" ht="16.5" customHeight="1">
      <c r="B847" s="5"/>
      <c r="C847" s="260" t="s">
        <v>1145</v>
      </c>
      <c r="D847" s="260" t="s">
        <v>143</v>
      </c>
      <c r="E847" s="261" t="s">
        <v>1146</v>
      </c>
      <c r="F847" s="262" t="s">
        <v>1147</v>
      </c>
      <c r="G847" s="263" t="s">
        <v>1148</v>
      </c>
      <c r="H847" s="264">
        <v>6</v>
      </c>
      <c r="I847" s="6"/>
      <c r="J847" s="266">
        <f>ROUND(I847*H847,2)</f>
        <v>0</v>
      </c>
      <c r="K847" s="262" t="s">
        <v>147</v>
      </c>
      <c r="L847" s="5"/>
      <c r="M847" s="7" t="s">
        <v>3</v>
      </c>
      <c r="N847" s="243" t="s">
        <v>48</v>
      </c>
      <c r="P847" s="244">
        <f>O847*H847</f>
        <v>0</v>
      </c>
      <c r="Q847" s="244">
        <v>0</v>
      </c>
      <c r="R847" s="244">
        <f>Q847*H847</f>
        <v>0</v>
      </c>
      <c r="S847" s="244">
        <v>1.933E-2</v>
      </c>
      <c r="T847" s="245">
        <f>S847*H847</f>
        <v>0.11598</v>
      </c>
      <c r="AR847" s="246" t="s">
        <v>254</v>
      </c>
      <c r="AT847" s="246" t="s">
        <v>143</v>
      </c>
      <c r="AU847" s="246" t="s">
        <v>87</v>
      </c>
      <c r="AY847" s="116" t="s">
        <v>141</v>
      </c>
      <c r="BE847" s="247">
        <f>IF(N847="základní",J847,0)</f>
        <v>0</v>
      </c>
      <c r="BF847" s="247">
        <f>IF(N847="snížená",J847,0)</f>
        <v>0</v>
      </c>
      <c r="BG847" s="247">
        <f>IF(N847="zákl. přenesená",J847,0)</f>
        <v>0</v>
      </c>
      <c r="BH847" s="247">
        <f>IF(N847="sníž. přenesená",J847,0)</f>
        <v>0</v>
      </c>
      <c r="BI847" s="247">
        <f>IF(N847="nulová",J847,0)</f>
        <v>0</v>
      </c>
      <c r="BJ847" s="116" t="s">
        <v>85</v>
      </c>
      <c r="BK847" s="247">
        <f>ROUND(I847*H847,2)</f>
        <v>0</v>
      </c>
      <c r="BL847" s="116" t="s">
        <v>254</v>
      </c>
      <c r="BM847" s="246" t="s">
        <v>1149</v>
      </c>
    </row>
    <row r="848" spans="2:65" s="8" customFormat="1" ht="11.25">
      <c r="B848" s="5"/>
      <c r="C848" s="172"/>
      <c r="D848" s="275" t="s">
        <v>150</v>
      </c>
      <c r="E848" s="172"/>
      <c r="F848" s="276" t="s">
        <v>1150</v>
      </c>
      <c r="G848" s="172"/>
      <c r="H848" s="172"/>
      <c r="I848" s="172"/>
      <c r="J848" s="172"/>
      <c r="K848" s="172"/>
      <c r="L848" s="5"/>
      <c r="M848" s="256"/>
      <c r="T848" s="142"/>
      <c r="AT848" s="116" t="s">
        <v>150</v>
      </c>
      <c r="AU848" s="116" t="s">
        <v>87</v>
      </c>
    </row>
    <row r="849" spans="2:65" s="8" customFormat="1" ht="16.5" customHeight="1">
      <c r="B849" s="5"/>
      <c r="C849" s="260" t="s">
        <v>1151</v>
      </c>
      <c r="D849" s="260" t="s">
        <v>143</v>
      </c>
      <c r="E849" s="261" t="s">
        <v>1152</v>
      </c>
      <c r="F849" s="262" t="s">
        <v>1153</v>
      </c>
      <c r="G849" s="263" t="s">
        <v>1148</v>
      </c>
      <c r="H849" s="264">
        <v>2</v>
      </c>
      <c r="I849" s="6"/>
      <c r="J849" s="266">
        <f>ROUND(I849*H849,2)</f>
        <v>0</v>
      </c>
      <c r="K849" s="262" t="s">
        <v>147</v>
      </c>
      <c r="L849" s="5"/>
      <c r="M849" s="7" t="s">
        <v>3</v>
      </c>
      <c r="N849" s="243" t="s">
        <v>48</v>
      </c>
      <c r="P849" s="244">
        <f>O849*H849</f>
        <v>0</v>
      </c>
      <c r="Q849" s="244">
        <v>0</v>
      </c>
      <c r="R849" s="244">
        <f>Q849*H849</f>
        <v>0</v>
      </c>
      <c r="S849" s="244">
        <v>3.968E-2</v>
      </c>
      <c r="T849" s="245">
        <f>S849*H849</f>
        <v>7.936E-2</v>
      </c>
      <c r="AR849" s="246" t="s">
        <v>254</v>
      </c>
      <c r="AT849" s="246" t="s">
        <v>143</v>
      </c>
      <c r="AU849" s="246" t="s">
        <v>87</v>
      </c>
      <c r="AY849" s="116" t="s">
        <v>141</v>
      </c>
      <c r="BE849" s="247">
        <f>IF(N849="základní",J849,0)</f>
        <v>0</v>
      </c>
      <c r="BF849" s="247">
        <f>IF(N849="snížená",J849,0)</f>
        <v>0</v>
      </c>
      <c r="BG849" s="247">
        <f>IF(N849="zákl. přenesená",J849,0)</f>
        <v>0</v>
      </c>
      <c r="BH849" s="247">
        <f>IF(N849="sníž. přenesená",J849,0)</f>
        <v>0</v>
      </c>
      <c r="BI849" s="247">
        <f>IF(N849="nulová",J849,0)</f>
        <v>0</v>
      </c>
      <c r="BJ849" s="116" t="s">
        <v>85</v>
      </c>
      <c r="BK849" s="247">
        <f>ROUND(I849*H849,2)</f>
        <v>0</v>
      </c>
      <c r="BL849" s="116" t="s">
        <v>254</v>
      </c>
      <c r="BM849" s="246" t="s">
        <v>1154</v>
      </c>
    </row>
    <row r="850" spans="2:65" s="8" customFormat="1" ht="11.25">
      <c r="B850" s="5"/>
      <c r="C850" s="172"/>
      <c r="D850" s="275" t="s">
        <v>150</v>
      </c>
      <c r="E850" s="172"/>
      <c r="F850" s="276" t="s">
        <v>1155</v>
      </c>
      <c r="G850" s="172"/>
      <c r="H850" s="172"/>
      <c r="I850" s="172"/>
      <c r="J850" s="172"/>
      <c r="K850" s="172"/>
      <c r="L850" s="5"/>
      <c r="M850" s="256"/>
      <c r="T850" s="142"/>
      <c r="AT850" s="116" t="s">
        <v>150</v>
      </c>
      <c r="AU850" s="116" t="s">
        <v>87</v>
      </c>
    </row>
    <row r="851" spans="2:65" s="8" customFormat="1" ht="16.5" customHeight="1">
      <c r="B851" s="5"/>
      <c r="C851" s="260" t="s">
        <v>1156</v>
      </c>
      <c r="D851" s="260" t="s">
        <v>143</v>
      </c>
      <c r="E851" s="261" t="s">
        <v>1157</v>
      </c>
      <c r="F851" s="262" t="s">
        <v>1158</v>
      </c>
      <c r="G851" s="263" t="s">
        <v>1148</v>
      </c>
      <c r="H851" s="264">
        <v>4</v>
      </c>
      <c r="I851" s="6"/>
      <c r="J851" s="266">
        <f>ROUND(I851*H851,2)</f>
        <v>0</v>
      </c>
      <c r="K851" s="262" t="s">
        <v>147</v>
      </c>
      <c r="L851" s="5"/>
      <c r="M851" s="7" t="s">
        <v>3</v>
      </c>
      <c r="N851" s="243" t="s">
        <v>48</v>
      </c>
      <c r="P851" s="244">
        <f>O851*H851</f>
        <v>0</v>
      </c>
      <c r="Q851" s="244">
        <v>0</v>
      </c>
      <c r="R851" s="244">
        <f>Q851*H851</f>
        <v>0</v>
      </c>
      <c r="S851" s="244">
        <v>1.9460000000000002E-2</v>
      </c>
      <c r="T851" s="245">
        <f>S851*H851</f>
        <v>7.7840000000000006E-2</v>
      </c>
      <c r="AR851" s="246" t="s">
        <v>254</v>
      </c>
      <c r="AT851" s="246" t="s">
        <v>143</v>
      </c>
      <c r="AU851" s="246" t="s">
        <v>87</v>
      </c>
      <c r="AY851" s="116" t="s">
        <v>141</v>
      </c>
      <c r="BE851" s="247">
        <f>IF(N851="základní",J851,0)</f>
        <v>0</v>
      </c>
      <c r="BF851" s="247">
        <f>IF(N851="snížená",J851,0)</f>
        <v>0</v>
      </c>
      <c r="BG851" s="247">
        <f>IF(N851="zákl. přenesená",J851,0)</f>
        <v>0</v>
      </c>
      <c r="BH851" s="247">
        <f>IF(N851="sníž. přenesená",J851,0)</f>
        <v>0</v>
      </c>
      <c r="BI851" s="247">
        <f>IF(N851="nulová",J851,0)</f>
        <v>0</v>
      </c>
      <c r="BJ851" s="116" t="s">
        <v>85</v>
      </c>
      <c r="BK851" s="247">
        <f>ROUND(I851*H851,2)</f>
        <v>0</v>
      </c>
      <c r="BL851" s="116" t="s">
        <v>254</v>
      </c>
      <c r="BM851" s="246" t="s">
        <v>1159</v>
      </c>
    </row>
    <row r="852" spans="2:65" s="8" customFormat="1" ht="11.25">
      <c r="B852" s="5"/>
      <c r="C852" s="172"/>
      <c r="D852" s="275" t="s">
        <v>150</v>
      </c>
      <c r="E852" s="172"/>
      <c r="F852" s="276" t="s">
        <v>1160</v>
      </c>
      <c r="G852" s="172"/>
      <c r="H852" s="172"/>
      <c r="I852" s="172"/>
      <c r="J852" s="172"/>
      <c r="K852" s="172"/>
      <c r="L852" s="5"/>
      <c r="M852" s="256"/>
      <c r="T852" s="142"/>
      <c r="AT852" s="116" t="s">
        <v>150</v>
      </c>
      <c r="AU852" s="116" t="s">
        <v>87</v>
      </c>
    </row>
    <row r="853" spans="2:65" s="8" customFormat="1" ht="16.5" customHeight="1">
      <c r="B853" s="5"/>
      <c r="C853" s="260" t="s">
        <v>1161</v>
      </c>
      <c r="D853" s="260" t="s">
        <v>143</v>
      </c>
      <c r="E853" s="261" t="s">
        <v>1162</v>
      </c>
      <c r="F853" s="262" t="s">
        <v>1163</v>
      </c>
      <c r="G853" s="263" t="s">
        <v>1148</v>
      </c>
      <c r="H853" s="264">
        <v>4</v>
      </c>
      <c r="I853" s="6"/>
      <c r="J853" s="266">
        <f>ROUND(I853*H853,2)</f>
        <v>0</v>
      </c>
      <c r="K853" s="262" t="s">
        <v>147</v>
      </c>
      <c r="L853" s="5"/>
      <c r="M853" s="7" t="s">
        <v>3</v>
      </c>
      <c r="N853" s="243" t="s">
        <v>48</v>
      </c>
      <c r="P853" s="244">
        <f>O853*H853</f>
        <v>0</v>
      </c>
      <c r="Q853" s="244">
        <v>0</v>
      </c>
      <c r="R853" s="244">
        <f>Q853*H853</f>
        <v>0</v>
      </c>
      <c r="S853" s="244">
        <v>8.5999999999999998E-4</v>
      </c>
      <c r="T853" s="245">
        <f>S853*H853</f>
        <v>3.4399999999999999E-3</v>
      </c>
      <c r="AR853" s="246" t="s">
        <v>254</v>
      </c>
      <c r="AT853" s="246" t="s">
        <v>143</v>
      </c>
      <c r="AU853" s="246" t="s">
        <v>87</v>
      </c>
      <c r="AY853" s="116" t="s">
        <v>141</v>
      </c>
      <c r="BE853" s="247">
        <f>IF(N853="základní",J853,0)</f>
        <v>0</v>
      </c>
      <c r="BF853" s="247">
        <f>IF(N853="snížená",J853,0)</f>
        <v>0</v>
      </c>
      <c r="BG853" s="247">
        <f>IF(N853="zákl. přenesená",J853,0)</f>
        <v>0</v>
      </c>
      <c r="BH853" s="247">
        <f>IF(N853="sníž. přenesená",J853,0)</f>
        <v>0</v>
      </c>
      <c r="BI853" s="247">
        <f>IF(N853="nulová",J853,0)</f>
        <v>0</v>
      </c>
      <c r="BJ853" s="116" t="s">
        <v>85</v>
      </c>
      <c r="BK853" s="247">
        <f>ROUND(I853*H853,2)</f>
        <v>0</v>
      </c>
      <c r="BL853" s="116" t="s">
        <v>254</v>
      </c>
      <c r="BM853" s="246" t="s">
        <v>1164</v>
      </c>
    </row>
    <row r="854" spans="2:65" s="8" customFormat="1" ht="11.25">
      <c r="B854" s="5"/>
      <c r="C854" s="172"/>
      <c r="D854" s="275" t="s">
        <v>150</v>
      </c>
      <c r="E854" s="172"/>
      <c r="F854" s="276" t="s">
        <v>1165</v>
      </c>
      <c r="G854" s="172"/>
      <c r="H854" s="172"/>
      <c r="I854" s="172"/>
      <c r="J854" s="172"/>
      <c r="K854" s="172"/>
      <c r="L854" s="5"/>
      <c r="M854" s="256"/>
      <c r="T854" s="142"/>
      <c r="AT854" s="116" t="s">
        <v>150</v>
      </c>
      <c r="AU854" s="116" t="s">
        <v>87</v>
      </c>
    </row>
    <row r="855" spans="2:65" s="8" customFormat="1" ht="16.5" customHeight="1">
      <c r="B855" s="5"/>
      <c r="C855" s="260" t="s">
        <v>1166</v>
      </c>
      <c r="D855" s="260" t="s">
        <v>143</v>
      </c>
      <c r="E855" s="261" t="s">
        <v>1167</v>
      </c>
      <c r="F855" s="262" t="s">
        <v>1168</v>
      </c>
      <c r="G855" s="263" t="s">
        <v>201</v>
      </c>
      <c r="H855" s="264">
        <v>4</v>
      </c>
      <c r="I855" s="6"/>
      <c r="J855" s="266">
        <f>ROUND(I855*H855,2)</f>
        <v>0</v>
      </c>
      <c r="K855" s="262" t="s">
        <v>147</v>
      </c>
      <c r="L855" s="5"/>
      <c r="M855" s="7" t="s">
        <v>3</v>
      </c>
      <c r="N855" s="243" t="s">
        <v>48</v>
      </c>
      <c r="P855" s="244">
        <f>O855*H855</f>
        <v>0</v>
      </c>
      <c r="Q855" s="244">
        <v>0</v>
      </c>
      <c r="R855" s="244">
        <f>Q855*H855</f>
        <v>0</v>
      </c>
      <c r="S855" s="244">
        <v>8.4999999999999995E-4</v>
      </c>
      <c r="T855" s="245">
        <f>S855*H855</f>
        <v>3.3999999999999998E-3</v>
      </c>
      <c r="AR855" s="246" t="s">
        <v>254</v>
      </c>
      <c r="AT855" s="246" t="s">
        <v>143</v>
      </c>
      <c r="AU855" s="246" t="s">
        <v>87</v>
      </c>
      <c r="AY855" s="116" t="s">
        <v>141</v>
      </c>
      <c r="BE855" s="247">
        <f>IF(N855="základní",J855,0)</f>
        <v>0</v>
      </c>
      <c r="BF855" s="247">
        <f>IF(N855="snížená",J855,0)</f>
        <v>0</v>
      </c>
      <c r="BG855" s="247">
        <f>IF(N855="zákl. přenesená",J855,0)</f>
        <v>0</v>
      </c>
      <c r="BH855" s="247">
        <f>IF(N855="sníž. přenesená",J855,0)</f>
        <v>0</v>
      </c>
      <c r="BI855" s="247">
        <f>IF(N855="nulová",J855,0)</f>
        <v>0</v>
      </c>
      <c r="BJ855" s="116" t="s">
        <v>85</v>
      </c>
      <c r="BK855" s="247">
        <f>ROUND(I855*H855,2)</f>
        <v>0</v>
      </c>
      <c r="BL855" s="116" t="s">
        <v>254</v>
      </c>
      <c r="BM855" s="246" t="s">
        <v>1169</v>
      </c>
    </row>
    <row r="856" spans="2:65" s="8" customFormat="1" ht="11.25">
      <c r="B856" s="5"/>
      <c r="C856" s="172"/>
      <c r="D856" s="275" t="s">
        <v>150</v>
      </c>
      <c r="E856" s="172"/>
      <c r="F856" s="276" t="s">
        <v>1170</v>
      </c>
      <c r="G856" s="172"/>
      <c r="H856" s="172"/>
      <c r="I856" s="172"/>
      <c r="J856" s="172"/>
      <c r="K856" s="172"/>
      <c r="L856" s="5"/>
      <c r="M856" s="256"/>
      <c r="T856" s="142"/>
      <c r="AT856" s="116" t="s">
        <v>150</v>
      </c>
      <c r="AU856" s="116" t="s">
        <v>87</v>
      </c>
    </row>
    <row r="857" spans="2:65" s="8" customFormat="1" ht="16.5" customHeight="1">
      <c r="B857" s="5"/>
      <c r="C857" s="260" t="s">
        <v>1171</v>
      </c>
      <c r="D857" s="260" t="s">
        <v>143</v>
      </c>
      <c r="E857" s="261" t="s">
        <v>1172</v>
      </c>
      <c r="F857" s="262" t="s">
        <v>1173</v>
      </c>
      <c r="G857" s="263" t="s">
        <v>209</v>
      </c>
      <c r="H857" s="264">
        <v>1</v>
      </c>
      <c r="I857" s="6"/>
      <c r="J857" s="266">
        <f>ROUND(I857*H857,2)</f>
        <v>0</v>
      </c>
      <c r="K857" s="262" t="s">
        <v>3</v>
      </c>
      <c r="L857" s="5"/>
      <c r="M857" s="7" t="s">
        <v>3</v>
      </c>
      <c r="N857" s="243" t="s">
        <v>48</v>
      </c>
      <c r="P857" s="244">
        <f>O857*H857</f>
        <v>0</v>
      </c>
      <c r="Q857" s="244">
        <v>0</v>
      </c>
      <c r="R857" s="244">
        <f>Q857*H857</f>
        <v>0</v>
      </c>
      <c r="S857" s="244">
        <v>0</v>
      </c>
      <c r="T857" s="245">
        <f>S857*H857</f>
        <v>0</v>
      </c>
      <c r="AR857" s="246" t="s">
        <v>254</v>
      </c>
      <c r="AT857" s="246" t="s">
        <v>143</v>
      </c>
      <c r="AU857" s="246" t="s">
        <v>87</v>
      </c>
      <c r="AY857" s="116" t="s">
        <v>141</v>
      </c>
      <c r="BE857" s="247">
        <f>IF(N857="základní",J857,0)</f>
        <v>0</v>
      </c>
      <c r="BF857" s="247">
        <f>IF(N857="snížená",J857,0)</f>
        <v>0</v>
      </c>
      <c r="BG857" s="247">
        <f>IF(N857="zákl. přenesená",J857,0)</f>
        <v>0</v>
      </c>
      <c r="BH857" s="247">
        <f>IF(N857="sníž. přenesená",J857,0)</f>
        <v>0</v>
      </c>
      <c r="BI857" s="247">
        <f>IF(N857="nulová",J857,0)</f>
        <v>0</v>
      </c>
      <c r="BJ857" s="116" t="s">
        <v>85</v>
      </c>
      <c r="BK857" s="247">
        <f>ROUND(I857*H857,2)</f>
        <v>0</v>
      </c>
      <c r="BL857" s="116" t="s">
        <v>254</v>
      </c>
      <c r="BM857" s="246" t="s">
        <v>1174</v>
      </c>
    </row>
    <row r="858" spans="2:65" s="4" customFormat="1" ht="22.9" customHeight="1">
      <c r="B858" s="236"/>
      <c r="C858" s="277"/>
      <c r="D858" s="278" t="s">
        <v>76</v>
      </c>
      <c r="E858" s="279" t="s">
        <v>1175</v>
      </c>
      <c r="F858" s="279" t="s">
        <v>1176</v>
      </c>
      <c r="G858" s="277"/>
      <c r="H858" s="277"/>
      <c r="I858" s="277"/>
      <c r="J858" s="280">
        <f>BK858</f>
        <v>0</v>
      </c>
      <c r="K858" s="277"/>
      <c r="L858" s="236"/>
      <c r="M858" s="238"/>
      <c r="P858" s="239">
        <f>P859</f>
        <v>0</v>
      </c>
      <c r="R858" s="239">
        <f>R859</f>
        <v>0</v>
      </c>
      <c r="T858" s="240">
        <f>T859</f>
        <v>0</v>
      </c>
      <c r="AR858" s="237" t="s">
        <v>87</v>
      </c>
      <c r="AT858" s="241" t="s">
        <v>76</v>
      </c>
      <c r="AU858" s="241" t="s">
        <v>85</v>
      </c>
      <c r="AY858" s="237" t="s">
        <v>141</v>
      </c>
      <c r="BK858" s="242">
        <f>BK859</f>
        <v>0</v>
      </c>
    </row>
    <row r="859" spans="2:65" s="8" customFormat="1" ht="16.5" customHeight="1">
      <c r="B859" s="5"/>
      <c r="C859" s="260" t="s">
        <v>1177</v>
      </c>
      <c r="D859" s="260" t="s">
        <v>143</v>
      </c>
      <c r="E859" s="261" t="s">
        <v>1178</v>
      </c>
      <c r="F859" s="262" t="s">
        <v>1179</v>
      </c>
      <c r="G859" s="263" t="s">
        <v>209</v>
      </c>
      <c r="H859" s="264">
        <v>1</v>
      </c>
      <c r="I859" s="6"/>
      <c r="J859" s="266">
        <f>ROUND(I859*H859,2)</f>
        <v>0</v>
      </c>
      <c r="K859" s="262" t="s">
        <v>3</v>
      </c>
      <c r="L859" s="5"/>
      <c r="M859" s="7" t="s">
        <v>3</v>
      </c>
      <c r="N859" s="243" t="s">
        <v>48</v>
      </c>
      <c r="P859" s="244">
        <f>O859*H859</f>
        <v>0</v>
      </c>
      <c r="Q859" s="244">
        <v>0</v>
      </c>
      <c r="R859" s="244">
        <f>Q859*H859</f>
        <v>0</v>
      </c>
      <c r="S859" s="244">
        <v>0</v>
      </c>
      <c r="T859" s="245">
        <f>S859*H859</f>
        <v>0</v>
      </c>
      <c r="AR859" s="246" t="s">
        <v>254</v>
      </c>
      <c r="AT859" s="246" t="s">
        <v>143</v>
      </c>
      <c r="AU859" s="246" t="s">
        <v>87</v>
      </c>
      <c r="AY859" s="116" t="s">
        <v>141</v>
      </c>
      <c r="BE859" s="247">
        <f>IF(N859="základní",J859,0)</f>
        <v>0</v>
      </c>
      <c r="BF859" s="247">
        <f>IF(N859="snížená",J859,0)</f>
        <v>0</v>
      </c>
      <c r="BG859" s="247">
        <f>IF(N859="zákl. přenesená",J859,0)</f>
        <v>0</v>
      </c>
      <c r="BH859" s="247">
        <f>IF(N859="sníž. přenesená",J859,0)</f>
        <v>0</v>
      </c>
      <c r="BI859" s="247">
        <f>IF(N859="nulová",J859,0)</f>
        <v>0</v>
      </c>
      <c r="BJ859" s="116" t="s">
        <v>85</v>
      </c>
      <c r="BK859" s="247">
        <f>ROUND(I859*H859,2)</f>
        <v>0</v>
      </c>
      <c r="BL859" s="116" t="s">
        <v>254</v>
      </c>
      <c r="BM859" s="246" t="s">
        <v>1180</v>
      </c>
    </row>
    <row r="860" spans="2:65" s="4" customFormat="1" ht="22.9" customHeight="1">
      <c r="B860" s="236"/>
      <c r="C860" s="277"/>
      <c r="D860" s="278" t="s">
        <v>76</v>
      </c>
      <c r="E860" s="279" t="s">
        <v>1181</v>
      </c>
      <c r="F860" s="279" t="s">
        <v>1182</v>
      </c>
      <c r="G860" s="277"/>
      <c r="H860" s="277"/>
      <c r="I860" s="277"/>
      <c r="J860" s="280">
        <f>BK860</f>
        <v>0</v>
      </c>
      <c r="K860" s="277"/>
      <c r="L860" s="236"/>
      <c r="M860" s="238"/>
      <c r="P860" s="239">
        <f>SUM(P861:P867)</f>
        <v>0</v>
      </c>
      <c r="R860" s="239">
        <f>SUM(R861:R867)</f>
        <v>0</v>
      </c>
      <c r="T860" s="240">
        <f>SUM(T861:T867)</f>
        <v>0</v>
      </c>
      <c r="AR860" s="237" t="s">
        <v>87</v>
      </c>
      <c r="AT860" s="241" t="s">
        <v>76</v>
      </c>
      <c r="AU860" s="241" t="s">
        <v>85</v>
      </c>
      <c r="AY860" s="237" t="s">
        <v>141</v>
      </c>
      <c r="BK860" s="242">
        <f>SUM(BK861:BK867)</f>
        <v>0</v>
      </c>
    </row>
    <row r="861" spans="2:65" s="8" customFormat="1" ht="16.5" customHeight="1">
      <c r="B861" s="5"/>
      <c r="C861" s="260" t="s">
        <v>1183</v>
      </c>
      <c r="D861" s="260" t="s">
        <v>143</v>
      </c>
      <c r="E861" s="261" t="s">
        <v>1184</v>
      </c>
      <c r="F861" s="262" t="s">
        <v>1185</v>
      </c>
      <c r="G861" s="263" t="s">
        <v>209</v>
      </c>
      <c r="H861" s="264">
        <v>1</v>
      </c>
      <c r="I861" s="6"/>
      <c r="J861" s="266">
        <f>ROUND(I861*H861,2)</f>
        <v>0</v>
      </c>
      <c r="K861" s="262" t="s">
        <v>3</v>
      </c>
      <c r="L861" s="5"/>
      <c r="M861" s="7" t="s">
        <v>3</v>
      </c>
      <c r="N861" s="243" t="s">
        <v>48</v>
      </c>
      <c r="P861" s="244">
        <f>O861*H861</f>
        <v>0</v>
      </c>
      <c r="Q861" s="244">
        <v>0</v>
      </c>
      <c r="R861" s="244">
        <f>Q861*H861</f>
        <v>0</v>
      </c>
      <c r="S861" s="244">
        <v>0</v>
      </c>
      <c r="T861" s="245">
        <f>S861*H861</f>
        <v>0</v>
      </c>
      <c r="AR861" s="246" t="s">
        <v>254</v>
      </c>
      <c r="AT861" s="246" t="s">
        <v>143</v>
      </c>
      <c r="AU861" s="246" t="s">
        <v>87</v>
      </c>
      <c r="AY861" s="116" t="s">
        <v>141</v>
      </c>
      <c r="BE861" s="247">
        <f>IF(N861="základní",J861,0)</f>
        <v>0</v>
      </c>
      <c r="BF861" s="247">
        <f>IF(N861="snížená",J861,0)</f>
        <v>0</v>
      </c>
      <c r="BG861" s="247">
        <f>IF(N861="zákl. přenesená",J861,0)</f>
        <v>0</v>
      </c>
      <c r="BH861" s="247">
        <f>IF(N861="sníž. přenesená",J861,0)</f>
        <v>0</v>
      </c>
      <c r="BI861" s="247">
        <f>IF(N861="nulová",J861,0)</f>
        <v>0</v>
      </c>
      <c r="BJ861" s="116" t="s">
        <v>85</v>
      </c>
      <c r="BK861" s="247">
        <f>ROUND(I861*H861,2)</f>
        <v>0</v>
      </c>
      <c r="BL861" s="116" t="s">
        <v>254</v>
      </c>
      <c r="BM861" s="246" t="s">
        <v>1186</v>
      </c>
    </row>
    <row r="862" spans="2:65" s="8" customFormat="1" ht="16.5" customHeight="1">
      <c r="B862" s="5"/>
      <c r="C862" s="260" t="s">
        <v>1187</v>
      </c>
      <c r="D862" s="260" t="s">
        <v>143</v>
      </c>
      <c r="E862" s="261" t="s">
        <v>1188</v>
      </c>
      <c r="F862" s="262" t="s">
        <v>1189</v>
      </c>
      <c r="G862" s="263" t="s">
        <v>209</v>
      </c>
      <c r="H862" s="264">
        <v>1</v>
      </c>
      <c r="I862" s="6"/>
      <c r="J862" s="266">
        <f>ROUND(I862*H862,2)</f>
        <v>0</v>
      </c>
      <c r="K862" s="262" t="s">
        <v>3</v>
      </c>
      <c r="L862" s="5"/>
      <c r="M862" s="7" t="s">
        <v>3</v>
      </c>
      <c r="N862" s="243" t="s">
        <v>48</v>
      </c>
      <c r="P862" s="244">
        <f>O862*H862</f>
        <v>0</v>
      </c>
      <c r="Q862" s="244">
        <v>0</v>
      </c>
      <c r="R862" s="244">
        <f>Q862*H862</f>
        <v>0</v>
      </c>
      <c r="S862" s="244">
        <v>0</v>
      </c>
      <c r="T862" s="245">
        <f>S862*H862</f>
        <v>0</v>
      </c>
      <c r="AR862" s="246" t="s">
        <v>254</v>
      </c>
      <c r="AT862" s="246" t="s">
        <v>143</v>
      </c>
      <c r="AU862" s="246" t="s">
        <v>87</v>
      </c>
      <c r="AY862" s="116" t="s">
        <v>141</v>
      </c>
      <c r="BE862" s="247">
        <f>IF(N862="základní",J862,0)</f>
        <v>0</v>
      </c>
      <c r="BF862" s="247">
        <f>IF(N862="snížená",J862,0)</f>
        <v>0</v>
      </c>
      <c r="BG862" s="247">
        <f>IF(N862="zákl. přenesená",J862,0)</f>
        <v>0</v>
      </c>
      <c r="BH862" s="247">
        <f>IF(N862="sníž. přenesená",J862,0)</f>
        <v>0</v>
      </c>
      <c r="BI862" s="247">
        <f>IF(N862="nulová",J862,0)</f>
        <v>0</v>
      </c>
      <c r="BJ862" s="116" t="s">
        <v>85</v>
      </c>
      <c r="BK862" s="247">
        <f>ROUND(I862*H862,2)</f>
        <v>0</v>
      </c>
      <c r="BL862" s="116" t="s">
        <v>254</v>
      </c>
      <c r="BM862" s="246" t="s">
        <v>1190</v>
      </c>
    </row>
    <row r="863" spans="2:65" s="9" customFormat="1" ht="11.25">
      <c r="B863" s="248"/>
      <c r="C863" s="267"/>
      <c r="D863" s="268" t="s">
        <v>152</v>
      </c>
      <c r="E863" s="269" t="s">
        <v>3</v>
      </c>
      <c r="F863" s="270" t="s">
        <v>153</v>
      </c>
      <c r="G863" s="267"/>
      <c r="H863" s="269" t="s">
        <v>3</v>
      </c>
      <c r="I863" s="267"/>
      <c r="J863" s="267"/>
      <c r="K863" s="267"/>
      <c r="L863" s="248"/>
      <c r="M863" s="250"/>
      <c r="T863" s="251"/>
      <c r="AT863" s="249" t="s">
        <v>152</v>
      </c>
      <c r="AU863" s="249" t="s">
        <v>87</v>
      </c>
      <c r="AV863" s="9" t="s">
        <v>85</v>
      </c>
      <c r="AW863" s="9" t="s">
        <v>37</v>
      </c>
      <c r="AX863" s="9" t="s">
        <v>77</v>
      </c>
      <c r="AY863" s="249" t="s">
        <v>141</v>
      </c>
    </row>
    <row r="864" spans="2:65" s="10" customFormat="1" ht="11.25">
      <c r="B864" s="252"/>
      <c r="C864" s="271"/>
      <c r="D864" s="268" t="s">
        <v>152</v>
      </c>
      <c r="E864" s="272" t="s">
        <v>3</v>
      </c>
      <c r="F864" s="273" t="s">
        <v>1142</v>
      </c>
      <c r="G864" s="271"/>
      <c r="H864" s="274">
        <v>1</v>
      </c>
      <c r="I864" s="271"/>
      <c r="J864" s="271"/>
      <c r="K864" s="271"/>
      <c r="L864" s="252"/>
      <c r="M864" s="254"/>
      <c r="T864" s="255"/>
      <c r="AT864" s="253" t="s">
        <v>152</v>
      </c>
      <c r="AU864" s="253" t="s">
        <v>87</v>
      </c>
      <c r="AV864" s="10" t="s">
        <v>87</v>
      </c>
      <c r="AW864" s="10" t="s">
        <v>37</v>
      </c>
      <c r="AX864" s="10" t="s">
        <v>85</v>
      </c>
      <c r="AY864" s="253" t="s">
        <v>141</v>
      </c>
    </row>
    <row r="865" spans="2:65" s="8" customFormat="1" ht="16.5" customHeight="1">
      <c r="B865" s="5"/>
      <c r="C865" s="260" t="s">
        <v>1191</v>
      </c>
      <c r="D865" s="260" t="s">
        <v>143</v>
      </c>
      <c r="E865" s="261" t="s">
        <v>1192</v>
      </c>
      <c r="F865" s="262" t="s">
        <v>1193</v>
      </c>
      <c r="G865" s="263" t="s">
        <v>209</v>
      </c>
      <c r="H865" s="264">
        <v>1</v>
      </c>
      <c r="I865" s="6"/>
      <c r="J865" s="266">
        <f>ROUND(I865*H865,2)</f>
        <v>0</v>
      </c>
      <c r="K865" s="262" t="s">
        <v>3</v>
      </c>
      <c r="L865" s="5"/>
      <c r="M865" s="7" t="s">
        <v>3</v>
      </c>
      <c r="N865" s="243" t="s">
        <v>48</v>
      </c>
      <c r="P865" s="244">
        <f>O865*H865</f>
        <v>0</v>
      </c>
      <c r="Q865" s="244">
        <v>0</v>
      </c>
      <c r="R865" s="244">
        <f>Q865*H865</f>
        <v>0</v>
      </c>
      <c r="S865" s="244">
        <v>0</v>
      </c>
      <c r="T865" s="245">
        <f>S865*H865</f>
        <v>0</v>
      </c>
      <c r="AR865" s="246" t="s">
        <v>254</v>
      </c>
      <c r="AT865" s="246" t="s">
        <v>143</v>
      </c>
      <c r="AU865" s="246" t="s">
        <v>87</v>
      </c>
      <c r="AY865" s="116" t="s">
        <v>141</v>
      </c>
      <c r="BE865" s="247">
        <f>IF(N865="základní",J865,0)</f>
        <v>0</v>
      </c>
      <c r="BF865" s="247">
        <f>IF(N865="snížená",J865,0)</f>
        <v>0</v>
      </c>
      <c r="BG865" s="247">
        <f>IF(N865="zákl. přenesená",J865,0)</f>
        <v>0</v>
      </c>
      <c r="BH865" s="247">
        <f>IF(N865="sníž. přenesená",J865,0)</f>
        <v>0</v>
      </c>
      <c r="BI865" s="247">
        <f>IF(N865="nulová",J865,0)</f>
        <v>0</v>
      </c>
      <c r="BJ865" s="116" t="s">
        <v>85</v>
      </c>
      <c r="BK865" s="247">
        <f>ROUND(I865*H865,2)</f>
        <v>0</v>
      </c>
      <c r="BL865" s="116" t="s">
        <v>254</v>
      </c>
      <c r="BM865" s="246" t="s">
        <v>1194</v>
      </c>
    </row>
    <row r="866" spans="2:65" s="9" customFormat="1" ht="11.25">
      <c r="B866" s="248"/>
      <c r="C866" s="267"/>
      <c r="D866" s="268" t="s">
        <v>152</v>
      </c>
      <c r="E866" s="269" t="s">
        <v>3</v>
      </c>
      <c r="F866" s="270" t="s">
        <v>153</v>
      </c>
      <c r="G866" s="267"/>
      <c r="H866" s="269" t="s">
        <v>3</v>
      </c>
      <c r="I866" s="267"/>
      <c r="J866" s="267"/>
      <c r="K866" s="267"/>
      <c r="L866" s="248"/>
      <c r="M866" s="250"/>
      <c r="T866" s="251"/>
      <c r="AT866" s="249" t="s">
        <v>152</v>
      </c>
      <c r="AU866" s="249" t="s">
        <v>87</v>
      </c>
      <c r="AV866" s="9" t="s">
        <v>85</v>
      </c>
      <c r="AW866" s="9" t="s">
        <v>37</v>
      </c>
      <c r="AX866" s="9" t="s">
        <v>77</v>
      </c>
      <c r="AY866" s="249" t="s">
        <v>141</v>
      </c>
    </row>
    <row r="867" spans="2:65" s="10" customFormat="1" ht="11.25">
      <c r="B867" s="252"/>
      <c r="C867" s="271"/>
      <c r="D867" s="268" t="s">
        <v>152</v>
      </c>
      <c r="E867" s="272" t="s">
        <v>3</v>
      </c>
      <c r="F867" s="273" t="s">
        <v>1142</v>
      </c>
      <c r="G867" s="271"/>
      <c r="H867" s="274">
        <v>1</v>
      </c>
      <c r="I867" s="271"/>
      <c r="J867" s="271"/>
      <c r="K867" s="271"/>
      <c r="L867" s="252"/>
      <c r="M867" s="254"/>
      <c r="T867" s="255"/>
      <c r="AT867" s="253" t="s">
        <v>152</v>
      </c>
      <c r="AU867" s="253" t="s">
        <v>87</v>
      </c>
      <c r="AV867" s="10" t="s">
        <v>87</v>
      </c>
      <c r="AW867" s="10" t="s">
        <v>37</v>
      </c>
      <c r="AX867" s="10" t="s">
        <v>85</v>
      </c>
      <c r="AY867" s="253" t="s">
        <v>141</v>
      </c>
    </row>
    <row r="868" spans="2:65" s="4" customFormat="1" ht="22.9" customHeight="1">
      <c r="B868" s="236"/>
      <c r="C868" s="277"/>
      <c r="D868" s="278" t="s">
        <v>76</v>
      </c>
      <c r="E868" s="279" t="s">
        <v>1195</v>
      </c>
      <c r="F868" s="279" t="s">
        <v>1196</v>
      </c>
      <c r="G868" s="277"/>
      <c r="H868" s="277"/>
      <c r="I868" s="277"/>
      <c r="J868" s="280">
        <f>BK868</f>
        <v>0</v>
      </c>
      <c r="K868" s="277"/>
      <c r="L868" s="236"/>
      <c r="M868" s="238"/>
      <c r="P868" s="239">
        <f>SUM(P869:P870)</f>
        <v>0</v>
      </c>
      <c r="R868" s="239">
        <f>SUM(R869:R870)</f>
        <v>0</v>
      </c>
      <c r="T868" s="240">
        <f>SUM(T869:T870)</f>
        <v>1.6E-2</v>
      </c>
      <c r="AR868" s="237" t="s">
        <v>87</v>
      </c>
      <c r="AT868" s="241" t="s">
        <v>76</v>
      </c>
      <c r="AU868" s="241" t="s">
        <v>85</v>
      </c>
      <c r="AY868" s="237" t="s">
        <v>141</v>
      </c>
      <c r="BK868" s="242">
        <f>SUM(BK869:BK870)</f>
        <v>0</v>
      </c>
    </row>
    <row r="869" spans="2:65" s="8" customFormat="1" ht="16.5" customHeight="1">
      <c r="B869" s="5"/>
      <c r="C869" s="260" t="s">
        <v>1197</v>
      </c>
      <c r="D869" s="260" t="s">
        <v>143</v>
      </c>
      <c r="E869" s="261" t="s">
        <v>1198</v>
      </c>
      <c r="F869" s="262" t="s">
        <v>1199</v>
      </c>
      <c r="G869" s="263" t="s">
        <v>201</v>
      </c>
      <c r="H869" s="264">
        <v>1</v>
      </c>
      <c r="I869" s="6"/>
      <c r="J869" s="266">
        <f>ROUND(I869*H869,2)</f>
        <v>0</v>
      </c>
      <c r="K869" s="262" t="s">
        <v>147</v>
      </c>
      <c r="L869" s="5"/>
      <c r="M869" s="7" t="s">
        <v>3</v>
      </c>
      <c r="N869" s="243" t="s">
        <v>48</v>
      </c>
      <c r="P869" s="244">
        <f>O869*H869</f>
        <v>0</v>
      </c>
      <c r="Q869" s="244">
        <v>0</v>
      </c>
      <c r="R869" s="244">
        <f>Q869*H869</f>
        <v>0</v>
      </c>
      <c r="S869" s="244">
        <v>1.6E-2</v>
      </c>
      <c r="T869" s="245">
        <f>S869*H869</f>
        <v>1.6E-2</v>
      </c>
      <c r="AR869" s="246" t="s">
        <v>254</v>
      </c>
      <c r="AT869" s="246" t="s">
        <v>143</v>
      </c>
      <c r="AU869" s="246" t="s">
        <v>87</v>
      </c>
      <c r="AY869" s="116" t="s">
        <v>141</v>
      </c>
      <c r="BE869" s="247">
        <f>IF(N869="základní",J869,0)</f>
        <v>0</v>
      </c>
      <c r="BF869" s="247">
        <f>IF(N869="snížená",J869,0)</f>
        <v>0</v>
      </c>
      <c r="BG869" s="247">
        <f>IF(N869="zákl. přenesená",J869,0)</f>
        <v>0</v>
      </c>
      <c r="BH869" s="247">
        <f>IF(N869="sníž. přenesená",J869,0)</f>
        <v>0</v>
      </c>
      <c r="BI869" s="247">
        <f>IF(N869="nulová",J869,0)</f>
        <v>0</v>
      </c>
      <c r="BJ869" s="116" t="s">
        <v>85</v>
      </c>
      <c r="BK869" s="247">
        <f>ROUND(I869*H869,2)</f>
        <v>0</v>
      </c>
      <c r="BL869" s="116" t="s">
        <v>254</v>
      </c>
      <c r="BM869" s="246" t="s">
        <v>1200</v>
      </c>
    </row>
    <row r="870" spans="2:65" s="8" customFormat="1" ht="11.25">
      <c r="B870" s="5"/>
      <c r="C870" s="172"/>
      <c r="D870" s="275" t="s">
        <v>150</v>
      </c>
      <c r="E870" s="172"/>
      <c r="F870" s="276" t="s">
        <v>1201</v>
      </c>
      <c r="G870" s="172"/>
      <c r="H870" s="172"/>
      <c r="I870" s="172"/>
      <c r="J870" s="172"/>
      <c r="K870" s="172"/>
      <c r="L870" s="5"/>
      <c r="M870" s="256"/>
      <c r="T870" s="142"/>
      <c r="AT870" s="116" t="s">
        <v>150</v>
      </c>
      <c r="AU870" s="116" t="s">
        <v>87</v>
      </c>
    </row>
    <row r="871" spans="2:65" s="4" customFormat="1" ht="22.9" customHeight="1">
      <c r="B871" s="236"/>
      <c r="C871" s="277"/>
      <c r="D871" s="278" t="s">
        <v>76</v>
      </c>
      <c r="E871" s="279" t="s">
        <v>1202</v>
      </c>
      <c r="F871" s="279" t="s">
        <v>1203</v>
      </c>
      <c r="G871" s="277"/>
      <c r="H871" s="277"/>
      <c r="I871" s="277"/>
      <c r="J871" s="280">
        <f>BK871</f>
        <v>0</v>
      </c>
      <c r="K871" s="277"/>
      <c r="L871" s="236"/>
      <c r="M871" s="238"/>
      <c r="P871" s="239">
        <f>SUM(P872:P889)</f>
        <v>0</v>
      </c>
      <c r="R871" s="239">
        <f>SUM(R872:R889)</f>
        <v>0.84660868000000011</v>
      </c>
      <c r="T871" s="240">
        <f>SUM(T872:T889)</f>
        <v>0</v>
      </c>
      <c r="AR871" s="237" t="s">
        <v>87</v>
      </c>
      <c r="AT871" s="241" t="s">
        <v>76</v>
      </c>
      <c r="AU871" s="241" t="s">
        <v>85</v>
      </c>
      <c r="AY871" s="237" t="s">
        <v>141</v>
      </c>
      <c r="BK871" s="242">
        <f>SUM(BK872:BK889)</f>
        <v>0</v>
      </c>
    </row>
    <row r="872" spans="2:65" s="8" customFormat="1" ht="24.2" customHeight="1">
      <c r="B872" s="5"/>
      <c r="C872" s="260" t="s">
        <v>1204</v>
      </c>
      <c r="D872" s="260" t="s">
        <v>143</v>
      </c>
      <c r="E872" s="261" t="s">
        <v>1205</v>
      </c>
      <c r="F872" s="262" t="s">
        <v>1206</v>
      </c>
      <c r="G872" s="263" t="s">
        <v>146</v>
      </c>
      <c r="H872" s="264">
        <v>32.718000000000004</v>
      </c>
      <c r="I872" s="6"/>
      <c r="J872" s="266">
        <f>ROUND(I872*H872,2)</f>
        <v>0</v>
      </c>
      <c r="K872" s="262" t="s">
        <v>147</v>
      </c>
      <c r="L872" s="5"/>
      <c r="M872" s="7" t="s">
        <v>3</v>
      </c>
      <c r="N872" s="243" t="s">
        <v>48</v>
      </c>
      <c r="P872" s="244">
        <f>O872*H872</f>
        <v>0</v>
      </c>
      <c r="Q872" s="244">
        <v>1.3899999999999999E-2</v>
      </c>
      <c r="R872" s="244">
        <f>Q872*H872</f>
        <v>0.45478020000000002</v>
      </c>
      <c r="S872" s="244">
        <v>0</v>
      </c>
      <c r="T872" s="245">
        <f>S872*H872</f>
        <v>0</v>
      </c>
      <c r="AR872" s="246" t="s">
        <v>254</v>
      </c>
      <c r="AT872" s="246" t="s">
        <v>143</v>
      </c>
      <c r="AU872" s="246" t="s">
        <v>87</v>
      </c>
      <c r="AY872" s="116" t="s">
        <v>141</v>
      </c>
      <c r="BE872" s="247">
        <f>IF(N872="základní",J872,0)</f>
        <v>0</v>
      </c>
      <c r="BF872" s="247">
        <f>IF(N872="snížená",J872,0)</f>
        <v>0</v>
      </c>
      <c r="BG872" s="247">
        <f>IF(N872="zákl. přenesená",J872,0)</f>
        <v>0</v>
      </c>
      <c r="BH872" s="247">
        <f>IF(N872="sníž. přenesená",J872,0)</f>
        <v>0</v>
      </c>
      <c r="BI872" s="247">
        <f>IF(N872="nulová",J872,0)</f>
        <v>0</v>
      </c>
      <c r="BJ872" s="116" t="s">
        <v>85</v>
      </c>
      <c r="BK872" s="247">
        <f>ROUND(I872*H872,2)</f>
        <v>0</v>
      </c>
      <c r="BL872" s="116" t="s">
        <v>254</v>
      </c>
      <c r="BM872" s="246" t="s">
        <v>1207</v>
      </c>
    </row>
    <row r="873" spans="2:65" s="8" customFormat="1" ht="11.25">
      <c r="B873" s="5"/>
      <c r="C873" s="172"/>
      <c r="D873" s="275" t="s">
        <v>150</v>
      </c>
      <c r="E873" s="172"/>
      <c r="F873" s="276" t="s">
        <v>1208</v>
      </c>
      <c r="G873" s="172"/>
      <c r="H873" s="172"/>
      <c r="I873" s="172"/>
      <c r="J873" s="172"/>
      <c r="K873" s="172"/>
      <c r="L873" s="5"/>
      <c r="M873" s="256"/>
      <c r="T873" s="142"/>
      <c r="AT873" s="116" t="s">
        <v>150</v>
      </c>
      <c r="AU873" s="116" t="s">
        <v>87</v>
      </c>
    </row>
    <row r="874" spans="2:65" s="9" customFormat="1" ht="11.25">
      <c r="B874" s="248"/>
      <c r="C874" s="267"/>
      <c r="D874" s="268" t="s">
        <v>152</v>
      </c>
      <c r="E874" s="269" t="s">
        <v>3</v>
      </c>
      <c r="F874" s="270" t="s">
        <v>153</v>
      </c>
      <c r="G874" s="267"/>
      <c r="H874" s="269" t="s">
        <v>3</v>
      </c>
      <c r="I874" s="267"/>
      <c r="J874" s="267"/>
      <c r="K874" s="267"/>
      <c r="L874" s="248"/>
      <c r="M874" s="250"/>
      <c r="T874" s="251"/>
      <c r="AT874" s="249" t="s">
        <v>152</v>
      </c>
      <c r="AU874" s="249" t="s">
        <v>87</v>
      </c>
      <c r="AV874" s="9" t="s">
        <v>85</v>
      </c>
      <c r="AW874" s="9" t="s">
        <v>37</v>
      </c>
      <c r="AX874" s="9" t="s">
        <v>77</v>
      </c>
      <c r="AY874" s="249" t="s">
        <v>141</v>
      </c>
    </row>
    <row r="875" spans="2:65" s="9" customFormat="1" ht="11.25">
      <c r="B875" s="248"/>
      <c r="C875" s="267"/>
      <c r="D875" s="268" t="s">
        <v>152</v>
      </c>
      <c r="E875" s="269" t="s">
        <v>3</v>
      </c>
      <c r="F875" s="270" t="s">
        <v>1209</v>
      </c>
      <c r="G875" s="267"/>
      <c r="H875" s="269" t="s">
        <v>3</v>
      </c>
      <c r="I875" s="267"/>
      <c r="J875" s="267"/>
      <c r="K875" s="267"/>
      <c r="L875" s="248"/>
      <c r="M875" s="250"/>
      <c r="T875" s="251"/>
      <c r="AT875" s="249" t="s">
        <v>152</v>
      </c>
      <c r="AU875" s="249" t="s">
        <v>87</v>
      </c>
      <c r="AV875" s="9" t="s">
        <v>85</v>
      </c>
      <c r="AW875" s="9" t="s">
        <v>37</v>
      </c>
      <c r="AX875" s="9" t="s">
        <v>77</v>
      </c>
      <c r="AY875" s="249" t="s">
        <v>141</v>
      </c>
    </row>
    <row r="876" spans="2:65" s="10" customFormat="1" ht="11.25">
      <c r="B876" s="252"/>
      <c r="C876" s="271"/>
      <c r="D876" s="268" t="s">
        <v>152</v>
      </c>
      <c r="E876" s="272" t="s">
        <v>3</v>
      </c>
      <c r="F876" s="273" t="s">
        <v>1210</v>
      </c>
      <c r="G876" s="271"/>
      <c r="H876" s="274">
        <v>32.718000000000004</v>
      </c>
      <c r="I876" s="271"/>
      <c r="J876" s="271"/>
      <c r="K876" s="271"/>
      <c r="L876" s="252"/>
      <c r="M876" s="254"/>
      <c r="T876" s="255"/>
      <c r="AT876" s="253" t="s">
        <v>152</v>
      </c>
      <c r="AU876" s="253" t="s">
        <v>87</v>
      </c>
      <c r="AV876" s="10" t="s">
        <v>87</v>
      </c>
      <c r="AW876" s="10" t="s">
        <v>37</v>
      </c>
      <c r="AX876" s="10" t="s">
        <v>85</v>
      </c>
      <c r="AY876" s="253" t="s">
        <v>141</v>
      </c>
    </row>
    <row r="877" spans="2:65" s="8" customFormat="1" ht="16.5" customHeight="1">
      <c r="B877" s="5"/>
      <c r="C877" s="260" t="s">
        <v>1211</v>
      </c>
      <c r="D877" s="260" t="s">
        <v>143</v>
      </c>
      <c r="E877" s="261" t="s">
        <v>1212</v>
      </c>
      <c r="F877" s="262" t="s">
        <v>1213</v>
      </c>
      <c r="G877" s="263" t="s">
        <v>146</v>
      </c>
      <c r="H877" s="264">
        <v>32.718000000000004</v>
      </c>
      <c r="I877" s="6"/>
      <c r="J877" s="266">
        <f>ROUND(I877*H877,2)</f>
        <v>0</v>
      </c>
      <c r="K877" s="262" t="s">
        <v>147</v>
      </c>
      <c r="L877" s="5"/>
      <c r="M877" s="7" t="s">
        <v>3</v>
      </c>
      <c r="N877" s="243" t="s">
        <v>48</v>
      </c>
      <c r="P877" s="244">
        <f>O877*H877</f>
        <v>0</v>
      </c>
      <c r="Q877" s="244">
        <v>0</v>
      </c>
      <c r="R877" s="244">
        <f>Q877*H877</f>
        <v>0</v>
      </c>
      <c r="S877" s="244">
        <v>0</v>
      </c>
      <c r="T877" s="245">
        <f>S877*H877</f>
        <v>0</v>
      </c>
      <c r="AR877" s="246" t="s">
        <v>254</v>
      </c>
      <c r="AT877" s="246" t="s">
        <v>143</v>
      </c>
      <c r="AU877" s="246" t="s">
        <v>87</v>
      </c>
      <c r="AY877" s="116" t="s">
        <v>141</v>
      </c>
      <c r="BE877" s="247">
        <f>IF(N877="základní",J877,0)</f>
        <v>0</v>
      </c>
      <c r="BF877" s="247">
        <f>IF(N877="snížená",J877,0)</f>
        <v>0</v>
      </c>
      <c r="BG877" s="247">
        <f>IF(N877="zákl. přenesená",J877,0)</f>
        <v>0</v>
      </c>
      <c r="BH877" s="247">
        <f>IF(N877="sníž. přenesená",J877,0)</f>
        <v>0</v>
      </c>
      <c r="BI877" s="247">
        <f>IF(N877="nulová",J877,0)</f>
        <v>0</v>
      </c>
      <c r="BJ877" s="116" t="s">
        <v>85</v>
      </c>
      <c r="BK877" s="247">
        <f>ROUND(I877*H877,2)</f>
        <v>0</v>
      </c>
      <c r="BL877" s="116" t="s">
        <v>254</v>
      </c>
      <c r="BM877" s="246" t="s">
        <v>1214</v>
      </c>
    </row>
    <row r="878" spans="2:65" s="8" customFormat="1" ht="11.25">
      <c r="B878" s="5"/>
      <c r="C878" s="172"/>
      <c r="D878" s="275" t="s">
        <v>150</v>
      </c>
      <c r="E878" s="172"/>
      <c r="F878" s="276" t="s">
        <v>1215</v>
      </c>
      <c r="G878" s="172"/>
      <c r="H878" s="172"/>
      <c r="I878" s="172"/>
      <c r="J878" s="172"/>
      <c r="K878" s="172"/>
      <c r="L878" s="5"/>
      <c r="M878" s="256"/>
      <c r="T878" s="142"/>
      <c r="AT878" s="116" t="s">
        <v>150</v>
      </c>
      <c r="AU878" s="116" t="s">
        <v>87</v>
      </c>
    </row>
    <row r="879" spans="2:65" s="8" customFormat="1" ht="16.5" customHeight="1">
      <c r="B879" s="5"/>
      <c r="C879" s="338" t="s">
        <v>1216</v>
      </c>
      <c r="D879" s="338" t="s">
        <v>188</v>
      </c>
      <c r="E879" s="339" t="s">
        <v>1217</v>
      </c>
      <c r="F879" s="337" t="s">
        <v>1218</v>
      </c>
      <c r="G879" s="340" t="s">
        <v>419</v>
      </c>
      <c r="H879" s="341">
        <v>0.69099999999999995</v>
      </c>
      <c r="I879" s="12"/>
      <c r="J879" s="336">
        <f>ROUND(I879*H879,2)</f>
        <v>0</v>
      </c>
      <c r="K879" s="337" t="s">
        <v>147</v>
      </c>
      <c r="L879" s="322"/>
      <c r="M879" s="13" t="s">
        <v>3</v>
      </c>
      <c r="N879" s="323" t="s">
        <v>48</v>
      </c>
      <c r="P879" s="244">
        <f>O879*H879</f>
        <v>0</v>
      </c>
      <c r="Q879" s="244">
        <v>0.55000000000000004</v>
      </c>
      <c r="R879" s="244">
        <f>Q879*H879</f>
        <v>0.38005</v>
      </c>
      <c r="S879" s="244">
        <v>0</v>
      </c>
      <c r="T879" s="245">
        <f>S879*H879</f>
        <v>0</v>
      </c>
      <c r="AR879" s="246" t="s">
        <v>354</v>
      </c>
      <c r="AT879" s="246" t="s">
        <v>188</v>
      </c>
      <c r="AU879" s="246" t="s">
        <v>87</v>
      </c>
      <c r="AY879" s="116" t="s">
        <v>141</v>
      </c>
      <c r="BE879" s="247">
        <f>IF(N879="základní",J879,0)</f>
        <v>0</v>
      </c>
      <c r="BF879" s="247">
        <f>IF(N879="snížená",J879,0)</f>
        <v>0</v>
      </c>
      <c r="BG879" s="247">
        <f>IF(N879="zákl. přenesená",J879,0)</f>
        <v>0</v>
      </c>
      <c r="BH879" s="247">
        <f>IF(N879="sníž. přenesená",J879,0)</f>
        <v>0</v>
      </c>
      <c r="BI879" s="247">
        <f>IF(N879="nulová",J879,0)</f>
        <v>0</v>
      </c>
      <c r="BJ879" s="116" t="s">
        <v>85</v>
      </c>
      <c r="BK879" s="247">
        <f>ROUND(I879*H879,2)</f>
        <v>0</v>
      </c>
      <c r="BL879" s="116" t="s">
        <v>254</v>
      </c>
      <c r="BM879" s="246" t="s">
        <v>1219</v>
      </c>
    </row>
    <row r="880" spans="2:65" s="10" customFormat="1" ht="11.25">
      <c r="B880" s="252"/>
      <c r="C880" s="271"/>
      <c r="D880" s="268" t="s">
        <v>152</v>
      </c>
      <c r="E880" s="272" t="s">
        <v>3</v>
      </c>
      <c r="F880" s="273" t="s">
        <v>1220</v>
      </c>
      <c r="G880" s="271"/>
      <c r="H880" s="274">
        <v>0.20499999999999999</v>
      </c>
      <c r="I880" s="271"/>
      <c r="J880" s="271"/>
      <c r="K880" s="271"/>
      <c r="L880" s="252"/>
      <c r="M880" s="254"/>
      <c r="T880" s="255"/>
      <c r="AT880" s="253" t="s">
        <v>152</v>
      </c>
      <c r="AU880" s="253" t="s">
        <v>87</v>
      </c>
      <c r="AV880" s="10" t="s">
        <v>87</v>
      </c>
      <c r="AW880" s="10" t="s">
        <v>37</v>
      </c>
      <c r="AX880" s="10" t="s">
        <v>77</v>
      </c>
      <c r="AY880" s="253" t="s">
        <v>141</v>
      </c>
    </row>
    <row r="881" spans="2:65" s="10" customFormat="1" ht="11.25">
      <c r="B881" s="252"/>
      <c r="C881" s="271"/>
      <c r="D881" s="268" t="s">
        <v>152</v>
      </c>
      <c r="E881" s="272" t="s">
        <v>3</v>
      </c>
      <c r="F881" s="273" t="s">
        <v>1221</v>
      </c>
      <c r="G881" s="271"/>
      <c r="H881" s="274">
        <v>0.42299999999999999</v>
      </c>
      <c r="I881" s="271"/>
      <c r="J881" s="271"/>
      <c r="K881" s="271"/>
      <c r="L881" s="252"/>
      <c r="M881" s="254"/>
      <c r="T881" s="255"/>
      <c r="AT881" s="253" t="s">
        <v>152</v>
      </c>
      <c r="AU881" s="253" t="s">
        <v>87</v>
      </c>
      <c r="AV881" s="10" t="s">
        <v>87</v>
      </c>
      <c r="AW881" s="10" t="s">
        <v>37</v>
      </c>
      <c r="AX881" s="10" t="s">
        <v>77</v>
      </c>
      <c r="AY881" s="253" t="s">
        <v>141</v>
      </c>
    </row>
    <row r="882" spans="2:65" s="11" customFormat="1" ht="11.25">
      <c r="B882" s="318"/>
      <c r="C882" s="332"/>
      <c r="D882" s="268" t="s">
        <v>152</v>
      </c>
      <c r="E882" s="333" t="s">
        <v>3</v>
      </c>
      <c r="F882" s="334" t="s">
        <v>173</v>
      </c>
      <c r="G882" s="332"/>
      <c r="H882" s="335">
        <v>0.628</v>
      </c>
      <c r="I882" s="332"/>
      <c r="J882" s="332"/>
      <c r="K882" s="332"/>
      <c r="L882" s="318"/>
      <c r="M882" s="320"/>
      <c r="T882" s="321"/>
      <c r="AT882" s="319" t="s">
        <v>152</v>
      </c>
      <c r="AU882" s="319" t="s">
        <v>87</v>
      </c>
      <c r="AV882" s="11" t="s">
        <v>148</v>
      </c>
      <c r="AW882" s="11" t="s">
        <v>37</v>
      </c>
      <c r="AX882" s="11" t="s">
        <v>85</v>
      </c>
      <c r="AY882" s="319" t="s">
        <v>141</v>
      </c>
    </row>
    <row r="883" spans="2:65" s="10" customFormat="1" ht="11.25">
      <c r="B883" s="252"/>
      <c r="C883" s="271"/>
      <c r="D883" s="268" t="s">
        <v>152</v>
      </c>
      <c r="E883" s="271"/>
      <c r="F883" s="273" t="s">
        <v>1222</v>
      </c>
      <c r="G883" s="271"/>
      <c r="H883" s="274">
        <v>0.69099999999999995</v>
      </c>
      <c r="I883" s="271"/>
      <c r="J883" s="271"/>
      <c r="K883" s="271"/>
      <c r="L883" s="252"/>
      <c r="M883" s="254"/>
      <c r="T883" s="255"/>
      <c r="AT883" s="253" t="s">
        <v>152</v>
      </c>
      <c r="AU883" s="253" t="s">
        <v>87</v>
      </c>
      <c r="AV883" s="10" t="s">
        <v>87</v>
      </c>
      <c r="AW883" s="10" t="s">
        <v>4</v>
      </c>
      <c r="AX883" s="10" t="s">
        <v>85</v>
      </c>
      <c r="AY883" s="253" t="s">
        <v>141</v>
      </c>
    </row>
    <row r="884" spans="2:65" s="8" customFormat="1" ht="16.5" customHeight="1">
      <c r="B884" s="5"/>
      <c r="C884" s="260" t="s">
        <v>1223</v>
      </c>
      <c r="D884" s="260" t="s">
        <v>143</v>
      </c>
      <c r="E884" s="261" t="s">
        <v>1224</v>
      </c>
      <c r="F884" s="262" t="s">
        <v>1225</v>
      </c>
      <c r="G884" s="263" t="s">
        <v>146</v>
      </c>
      <c r="H884" s="264">
        <v>65.436000000000007</v>
      </c>
      <c r="I884" s="6"/>
      <c r="J884" s="266">
        <f>ROUND(I884*H884,2)</f>
        <v>0</v>
      </c>
      <c r="K884" s="262" t="s">
        <v>147</v>
      </c>
      <c r="L884" s="5"/>
      <c r="M884" s="7" t="s">
        <v>3</v>
      </c>
      <c r="N884" s="243" t="s">
        <v>48</v>
      </c>
      <c r="P884" s="244">
        <f>O884*H884</f>
        <v>0</v>
      </c>
      <c r="Q884" s="244">
        <v>1.8000000000000001E-4</v>
      </c>
      <c r="R884" s="244">
        <f>Q884*H884</f>
        <v>1.1778480000000003E-2</v>
      </c>
      <c r="S884" s="244">
        <v>0</v>
      </c>
      <c r="T884" s="245">
        <f>S884*H884</f>
        <v>0</v>
      </c>
      <c r="AR884" s="246" t="s">
        <v>254</v>
      </c>
      <c r="AT884" s="246" t="s">
        <v>143</v>
      </c>
      <c r="AU884" s="246" t="s">
        <v>87</v>
      </c>
      <c r="AY884" s="116" t="s">
        <v>141</v>
      </c>
      <c r="BE884" s="247">
        <f>IF(N884="základní",J884,0)</f>
        <v>0</v>
      </c>
      <c r="BF884" s="247">
        <f>IF(N884="snížená",J884,0)</f>
        <v>0</v>
      </c>
      <c r="BG884" s="247">
        <f>IF(N884="zákl. přenesená",J884,0)</f>
        <v>0</v>
      </c>
      <c r="BH884" s="247">
        <f>IF(N884="sníž. přenesená",J884,0)</f>
        <v>0</v>
      </c>
      <c r="BI884" s="247">
        <f>IF(N884="nulová",J884,0)</f>
        <v>0</v>
      </c>
      <c r="BJ884" s="116" t="s">
        <v>85</v>
      </c>
      <c r="BK884" s="247">
        <f>ROUND(I884*H884,2)</f>
        <v>0</v>
      </c>
      <c r="BL884" s="116" t="s">
        <v>254</v>
      </c>
      <c r="BM884" s="246" t="s">
        <v>1226</v>
      </c>
    </row>
    <row r="885" spans="2:65" s="8" customFormat="1" ht="11.25">
      <c r="B885" s="5"/>
      <c r="C885" s="172"/>
      <c r="D885" s="275" t="s">
        <v>150</v>
      </c>
      <c r="E885" s="172"/>
      <c r="F885" s="276" t="s">
        <v>1227</v>
      </c>
      <c r="G885" s="172"/>
      <c r="H885" s="172"/>
      <c r="I885" s="172"/>
      <c r="J885" s="172"/>
      <c r="K885" s="172"/>
      <c r="L885" s="5"/>
      <c r="M885" s="256"/>
      <c r="T885" s="142"/>
      <c r="AT885" s="116" t="s">
        <v>150</v>
      </c>
      <c r="AU885" s="116" t="s">
        <v>87</v>
      </c>
    </row>
    <row r="886" spans="2:65" s="10" customFormat="1" ht="11.25">
      <c r="B886" s="252"/>
      <c r="C886" s="271"/>
      <c r="D886" s="268" t="s">
        <v>152</v>
      </c>
      <c r="E886" s="272" t="s">
        <v>3</v>
      </c>
      <c r="F886" s="273" t="s">
        <v>1228</v>
      </c>
      <c r="G886" s="271"/>
      <c r="H886" s="274">
        <v>65.436000000000007</v>
      </c>
      <c r="I886" s="271"/>
      <c r="J886" s="271"/>
      <c r="K886" s="271"/>
      <c r="L886" s="252"/>
      <c r="M886" s="254"/>
      <c r="T886" s="255"/>
      <c r="AT886" s="253" t="s">
        <v>152</v>
      </c>
      <c r="AU886" s="253" t="s">
        <v>87</v>
      </c>
      <c r="AV886" s="10" t="s">
        <v>87</v>
      </c>
      <c r="AW886" s="10" t="s">
        <v>37</v>
      </c>
      <c r="AX886" s="10" t="s">
        <v>85</v>
      </c>
      <c r="AY886" s="253" t="s">
        <v>141</v>
      </c>
    </row>
    <row r="887" spans="2:65" s="8" customFormat="1" ht="16.5" customHeight="1">
      <c r="B887" s="5"/>
      <c r="C887" s="260" t="s">
        <v>1229</v>
      </c>
      <c r="D887" s="260" t="s">
        <v>143</v>
      </c>
      <c r="E887" s="261" t="s">
        <v>1230</v>
      </c>
      <c r="F887" s="262" t="s">
        <v>1231</v>
      </c>
      <c r="G887" s="263" t="s">
        <v>209</v>
      </c>
      <c r="H887" s="264">
        <v>1</v>
      </c>
      <c r="I887" s="6"/>
      <c r="J887" s="266">
        <f>ROUND(I887*H887,2)</f>
        <v>0</v>
      </c>
      <c r="K887" s="262" t="s">
        <v>3</v>
      </c>
      <c r="L887" s="5"/>
      <c r="M887" s="7" t="s">
        <v>3</v>
      </c>
      <c r="N887" s="243" t="s">
        <v>48</v>
      </c>
      <c r="P887" s="244">
        <f>O887*H887</f>
        <v>0</v>
      </c>
      <c r="Q887" s="244">
        <v>0</v>
      </c>
      <c r="R887" s="244">
        <f>Q887*H887</f>
        <v>0</v>
      </c>
      <c r="S887" s="244">
        <v>0</v>
      </c>
      <c r="T887" s="245">
        <f>S887*H887</f>
        <v>0</v>
      </c>
      <c r="AR887" s="246" t="s">
        <v>254</v>
      </c>
      <c r="AT887" s="246" t="s">
        <v>143</v>
      </c>
      <c r="AU887" s="246" t="s">
        <v>87</v>
      </c>
      <c r="AY887" s="116" t="s">
        <v>141</v>
      </c>
      <c r="BE887" s="247">
        <f>IF(N887="základní",J887,0)</f>
        <v>0</v>
      </c>
      <c r="BF887" s="247">
        <f>IF(N887="snížená",J887,0)</f>
        <v>0</v>
      </c>
      <c r="BG887" s="247">
        <f>IF(N887="zákl. přenesená",J887,0)</f>
        <v>0</v>
      </c>
      <c r="BH887" s="247">
        <f>IF(N887="sníž. přenesená",J887,0)</f>
        <v>0</v>
      </c>
      <c r="BI887" s="247">
        <f>IF(N887="nulová",J887,0)</f>
        <v>0</v>
      </c>
      <c r="BJ887" s="116" t="s">
        <v>85</v>
      </c>
      <c r="BK887" s="247">
        <f>ROUND(I887*H887,2)</f>
        <v>0</v>
      </c>
      <c r="BL887" s="116" t="s">
        <v>254</v>
      </c>
      <c r="BM887" s="246" t="s">
        <v>1232</v>
      </c>
    </row>
    <row r="888" spans="2:65" s="8" customFormat="1" ht="24.2" customHeight="1">
      <c r="B888" s="5"/>
      <c r="C888" s="260" t="s">
        <v>1233</v>
      </c>
      <c r="D888" s="260" t="s">
        <v>143</v>
      </c>
      <c r="E888" s="261" t="s">
        <v>1234</v>
      </c>
      <c r="F888" s="262" t="s">
        <v>1235</v>
      </c>
      <c r="G888" s="263" t="s">
        <v>891</v>
      </c>
      <c r="H888" s="264">
        <v>0.84699999999999998</v>
      </c>
      <c r="I888" s="6"/>
      <c r="J888" s="266">
        <f>ROUND(I888*H888,2)</f>
        <v>0</v>
      </c>
      <c r="K888" s="262" t="s">
        <v>147</v>
      </c>
      <c r="L888" s="5"/>
      <c r="M888" s="7" t="s">
        <v>3</v>
      </c>
      <c r="N888" s="243" t="s">
        <v>48</v>
      </c>
      <c r="P888" s="244">
        <f>O888*H888</f>
        <v>0</v>
      </c>
      <c r="Q888" s="244">
        <v>0</v>
      </c>
      <c r="R888" s="244">
        <f>Q888*H888</f>
        <v>0</v>
      </c>
      <c r="S888" s="244">
        <v>0</v>
      </c>
      <c r="T888" s="245">
        <f>S888*H888</f>
        <v>0</v>
      </c>
      <c r="AR888" s="246" t="s">
        <v>254</v>
      </c>
      <c r="AT888" s="246" t="s">
        <v>143</v>
      </c>
      <c r="AU888" s="246" t="s">
        <v>87</v>
      </c>
      <c r="AY888" s="116" t="s">
        <v>141</v>
      </c>
      <c r="BE888" s="247">
        <f>IF(N888="základní",J888,0)</f>
        <v>0</v>
      </c>
      <c r="BF888" s="247">
        <f>IF(N888="snížená",J888,0)</f>
        <v>0</v>
      </c>
      <c r="BG888" s="247">
        <f>IF(N888="zákl. přenesená",J888,0)</f>
        <v>0</v>
      </c>
      <c r="BH888" s="247">
        <f>IF(N888="sníž. přenesená",J888,0)</f>
        <v>0</v>
      </c>
      <c r="BI888" s="247">
        <f>IF(N888="nulová",J888,0)</f>
        <v>0</v>
      </c>
      <c r="BJ888" s="116" t="s">
        <v>85</v>
      </c>
      <c r="BK888" s="247">
        <f>ROUND(I888*H888,2)</f>
        <v>0</v>
      </c>
      <c r="BL888" s="116" t="s">
        <v>254</v>
      </c>
      <c r="BM888" s="246" t="s">
        <v>1236</v>
      </c>
    </row>
    <row r="889" spans="2:65" s="8" customFormat="1" ht="11.25">
      <c r="B889" s="5"/>
      <c r="C889" s="172"/>
      <c r="D889" s="275" t="s">
        <v>150</v>
      </c>
      <c r="E889" s="172"/>
      <c r="F889" s="276" t="s">
        <v>1237</v>
      </c>
      <c r="G889" s="172"/>
      <c r="H889" s="172"/>
      <c r="I889" s="172"/>
      <c r="J889" s="172"/>
      <c r="K889" s="172"/>
      <c r="L889" s="5"/>
      <c r="M889" s="256"/>
      <c r="T889" s="142"/>
      <c r="AT889" s="116" t="s">
        <v>150</v>
      </c>
      <c r="AU889" s="116" t="s">
        <v>87</v>
      </c>
    </row>
    <row r="890" spans="2:65" s="4" customFormat="1" ht="22.9" customHeight="1">
      <c r="B890" s="236"/>
      <c r="C890" s="277"/>
      <c r="D890" s="278" t="s">
        <v>76</v>
      </c>
      <c r="E890" s="279" t="s">
        <v>1238</v>
      </c>
      <c r="F890" s="279" t="s">
        <v>1239</v>
      </c>
      <c r="G890" s="277"/>
      <c r="H890" s="277"/>
      <c r="I890" s="277"/>
      <c r="J890" s="280">
        <f>BK890</f>
        <v>0</v>
      </c>
      <c r="K890" s="277"/>
      <c r="L890" s="236"/>
      <c r="M890" s="238"/>
      <c r="P890" s="239">
        <f>SUM(P891:P908)</f>
        <v>0</v>
      </c>
      <c r="R890" s="239">
        <f>SUM(R891:R908)</f>
        <v>0</v>
      </c>
      <c r="T890" s="240">
        <f>SUM(T891:T908)</f>
        <v>8.867034799999999</v>
      </c>
      <c r="AR890" s="237" t="s">
        <v>87</v>
      </c>
      <c r="AT890" s="241" t="s">
        <v>76</v>
      </c>
      <c r="AU890" s="241" t="s">
        <v>85</v>
      </c>
      <c r="AY890" s="237" t="s">
        <v>141</v>
      </c>
      <c r="BK890" s="242">
        <f>SUM(BK891:BK908)</f>
        <v>0</v>
      </c>
    </row>
    <row r="891" spans="2:65" s="8" customFormat="1" ht="24.2" customHeight="1">
      <c r="B891" s="5"/>
      <c r="C891" s="260" t="s">
        <v>1240</v>
      </c>
      <c r="D891" s="260" t="s">
        <v>143</v>
      </c>
      <c r="E891" s="261" t="s">
        <v>1241</v>
      </c>
      <c r="F891" s="262" t="s">
        <v>1242</v>
      </c>
      <c r="G891" s="263" t="s">
        <v>146</v>
      </c>
      <c r="H891" s="264">
        <v>85.5</v>
      </c>
      <c r="I891" s="6"/>
      <c r="J891" s="266">
        <f>ROUND(I891*H891,2)</f>
        <v>0</v>
      </c>
      <c r="K891" s="262" t="s">
        <v>147</v>
      </c>
      <c r="L891" s="5"/>
      <c r="M891" s="7" t="s">
        <v>3</v>
      </c>
      <c r="N891" s="243" t="s">
        <v>48</v>
      </c>
      <c r="P891" s="244">
        <f>O891*H891</f>
        <v>0</v>
      </c>
      <c r="Q891" s="244">
        <v>0</v>
      </c>
      <c r="R891" s="244">
        <f>Q891*H891</f>
        <v>0</v>
      </c>
      <c r="S891" s="244">
        <v>1.7250000000000001E-2</v>
      </c>
      <c r="T891" s="245">
        <f>S891*H891</f>
        <v>1.4748750000000002</v>
      </c>
      <c r="AR891" s="246" t="s">
        <v>254</v>
      </c>
      <c r="AT891" s="246" t="s">
        <v>143</v>
      </c>
      <c r="AU891" s="246" t="s">
        <v>87</v>
      </c>
      <c r="AY891" s="116" t="s">
        <v>141</v>
      </c>
      <c r="BE891" s="247">
        <f>IF(N891="základní",J891,0)</f>
        <v>0</v>
      </c>
      <c r="BF891" s="247">
        <f>IF(N891="snížená",J891,0)</f>
        <v>0</v>
      </c>
      <c r="BG891" s="247">
        <f>IF(N891="zákl. přenesená",J891,0)</f>
        <v>0</v>
      </c>
      <c r="BH891" s="247">
        <f>IF(N891="sníž. přenesená",J891,0)</f>
        <v>0</v>
      </c>
      <c r="BI891" s="247">
        <f>IF(N891="nulová",J891,0)</f>
        <v>0</v>
      </c>
      <c r="BJ891" s="116" t="s">
        <v>85</v>
      </c>
      <c r="BK891" s="247">
        <f>ROUND(I891*H891,2)</f>
        <v>0</v>
      </c>
      <c r="BL891" s="116" t="s">
        <v>254</v>
      </c>
      <c r="BM891" s="246" t="s">
        <v>1243</v>
      </c>
    </row>
    <row r="892" spans="2:65" s="8" customFormat="1" ht="11.25">
      <c r="B892" s="5"/>
      <c r="C892" s="172"/>
      <c r="D892" s="275" t="s">
        <v>150</v>
      </c>
      <c r="E892" s="172"/>
      <c r="F892" s="276" t="s">
        <v>1244</v>
      </c>
      <c r="G892" s="172"/>
      <c r="H892" s="172"/>
      <c r="I892" s="172"/>
      <c r="J892" s="172"/>
      <c r="K892" s="172"/>
      <c r="L892" s="5"/>
      <c r="M892" s="256"/>
      <c r="T892" s="142"/>
      <c r="AT892" s="116" t="s">
        <v>150</v>
      </c>
      <c r="AU892" s="116" t="s">
        <v>87</v>
      </c>
    </row>
    <row r="893" spans="2:65" s="9" customFormat="1" ht="11.25">
      <c r="B893" s="248"/>
      <c r="C893" s="267"/>
      <c r="D893" s="268" t="s">
        <v>152</v>
      </c>
      <c r="E893" s="269" t="s">
        <v>3</v>
      </c>
      <c r="F893" s="270" t="s">
        <v>153</v>
      </c>
      <c r="G893" s="267"/>
      <c r="H893" s="269" t="s">
        <v>3</v>
      </c>
      <c r="I893" s="267"/>
      <c r="J893" s="267"/>
      <c r="K893" s="267"/>
      <c r="L893" s="248"/>
      <c r="M893" s="250"/>
      <c r="T893" s="251"/>
      <c r="AT893" s="249" t="s">
        <v>152</v>
      </c>
      <c r="AU893" s="249" t="s">
        <v>87</v>
      </c>
      <c r="AV893" s="9" t="s">
        <v>85</v>
      </c>
      <c r="AW893" s="9" t="s">
        <v>37</v>
      </c>
      <c r="AX893" s="9" t="s">
        <v>77</v>
      </c>
      <c r="AY893" s="249" t="s">
        <v>141</v>
      </c>
    </row>
    <row r="894" spans="2:65" s="9" customFormat="1" ht="11.25">
      <c r="B894" s="248"/>
      <c r="C894" s="267"/>
      <c r="D894" s="268" t="s">
        <v>152</v>
      </c>
      <c r="E894" s="269" t="s">
        <v>3</v>
      </c>
      <c r="F894" s="270" t="s">
        <v>723</v>
      </c>
      <c r="G894" s="267"/>
      <c r="H894" s="269" t="s">
        <v>3</v>
      </c>
      <c r="I894" s="267"/>
      <c r="J894" s="267"/>
      <c r="K894" s="267"/>
      <c r="L894" s="248"/>
      <c r="M894" s="250"/>
      <c r="T894" s="251"/>
      <c r="AT894" s="249" t="s">
        <v>152</v>
      </c>
      <c r="AU894" s="249" t="s">
        <v>87</v>
      </c>
      <c r="AV894" s="9" t="s">
        <v>85</v>
      </c>
      <c r="AW894" s="9" t="s">
        <v>37</v>
      </c>
      <c r="AX894" s="9" t="s">
        <v>77</v>
      </c>
      <c r="AY894" s="249" t="s">
        <v>141</v>
      </c>
    </row>
    <row r="895" spans="2:65" s="10" customFormat="1" ht="11.25">
      <c r="B895" s="252"/>
      <c r="C895" s="271"/>
      <c r="D895" s="268" t="s">
        <v>152</v>
      </c>
      <c r="E895" s="272" t="s">
        <v>3</v>
      </c>
      <c r="F895" s="273" t="s">
        <v>1245</v>
      </c>
      <c r="G895" s="271"/>
      <c r="H895" s="274">
        <v>85.5</v>
      </c>
      <c r="I895" s="271"/>
      <c r="J895" s="271"/>
      <c r="K895" s="271"/>
      <c r="L895" s="252"/>
      <c r="M895" s="254"/>
      <c r="T895" s="255"/>
      <c r="AT895" s="253" t="s">
        <v>152</v>
      </c>
      <c r="AU895" s="253" t="s">
        <v>87</v>
      </c>
      <c r="AV895" s="10" t="s">
        <v>87</v>
      </c>
      <c r="AW895" s="10" t="s">
        <v>37</v>
      </c>
      <c r="AX895" s="10" t="s">
        <v>85</v>
      </c>
      <c r="AY895" s="253" t="s">
        <v>141</v>
      </c>
    </row>
    <row r="896" spans="2:65" s="8" customFormat="1" ht="24.2" customHeight="1">
      <c r="B896" s="5"/>
      <c r="C896" s="260" t="s">
        <v>1246</v>
      </c>
      <c r="D896" s="260" t="s">
        <v>143</v>
      </c>
      <c r="E896" s="261" t="s">
        <v>1247</v>
      </c>
      <c r="F896" s="262" t="s">
        <v>1248</v>
      </c>
      <c r="G896" s="263" t="s">
        <v>146</v>
      </c>
      <c r="H896" s="264">
        <v>304.89999999999998</v>
      </c>
      <c r="I896" s="6"/>
      <c r="J896" s="266">
        <f>ROUND(I896*H896,2)</f>
        <v>0</v>
      </c>
      <c r="K896" s="262" t="s">
        <v>147</v>
      </c>
      <c r="L896" s="5"/>
      <c r="M896" s="7" t="s">
        <v>3</v>
      </c>
      <c r="N896" s="243" t="s">
        <v>48</v>
      </c>
      <c r="P896" s="244">
        <f>O896*H896</f>
        <v>0</v>
      </c>
      <c r="Q896" s="244">
        <v>0</v>
      </c>
      <c r="R896" s="244">
        <f>Q896*H896</f>
        <v>0</v>
      </c>
      <c r="S896" s="244">
        <v>1.721E-2</v>
      </c>
      <c r="T896" s="245">
        <f>S896*H896</f>
        <v>5.2473289999999997</v>
      </c>
      <c r="AR896" s="246" t="s">
        <v>254</v>
      </c>
      <c r="AT896" s="246" t="s">
        <v>143</v>
      </c>
      <c r="AU896" s="246" t="s">
        <v>87</v>
      </c>
      <c r="AY896" s="116" t="s">
        <v>141</v>
      </c>
      <c r="BE896" s="247">
        <f>IF(N896="základní",J896,0)</f>
        <v>0</v>
      </c>
      <c r="BF896" s="247">
        <f>IF(N896="snížená",J896,0)</f>
        <v>0</v>
      </c>
      <c r="BG896" s="247">
        <f>IF(N896="zákl. přenesená",J896,0)</f>
        <v>0</v>
      </c>
      <c r="BH896" s="247">
        <f>IF(N896="sníž. přenesená",J896,0)</f>
        <v>0</v>
      </c>
      <c r="BI896" s="247">
        <f>IF(N896="nulová",J896,0)</f>
        <v>0</v>
      </c>
      <c r="BJ896" s="116" t="s">
        <v>85</v>
      </c>
      <c r="BK896" s="247">
        <f>ROUND(I896*H896,2)</f>
        <v>0</v>
      </c>
      <c r="BL896" s="116" t="s">
        <v>254</v>
      </c>
      <c r="BM896" s="246" t="s">
        <v>1249</v>
      </c>
    </row>
    <row r="897" spans="2:65" s="8" customFormat="1" ht="11.25">
      <c r="B897" s="5"/>
      <c r="C897" s="172"/>
      <c r="D897" s="275" t="s">
        <v>150</v>
      </c>
      <c r="E897" s="172"/>
      <c r="F897" s="276" t="s">
        <v>1250</v>
      </c>
      <c r="G897" s="172"/>
      <c r="H897" s="172"/>
      <c r="I897" s="172"/>
      <c r="J897" s="172"/>
      <c r="K897" s="172"/>
      <c r="L897" s="5"/>
      <c r="M897" s="256"/>
      <c r="T897" s="142"/>
      <c r="AT897" s="116" t="s">
        <v>150</v>
      </c>
      <c r="AU897" s="116" t="s">
        <v>87</v>
      </c>
    </row>
    <row r="898" spans="2:65" s="9" customFormat="1" ht="11.25">
      <c r="B898" s="248"/>
      <c r="C898" s="267"/>
      <c r="D898" s="268" t="s">
        <v>152</v>
      </c>
      <c r="E898" s="269" t="s">
        <v>3</v>
      </c>
      <c r="F898" s="270" t="s">
        <v>468</v>
      </c>
      <c r="G898" s="267"/>
      <c r="H898" s="269" t="s">
        <v>3</v>
      </c>
      <c r="I898" s="267"/>
      <c r="J898" s="267"/>
      <c r="K898" s="267"/>
      <c r="L898" s="248"/>
      <c r="M898" s="250"/>
      <c r="T898" s="251"/>
      <c r="AT898" s="249" t="s">
        <v>152</v>
      </c>
      <c r="AU898" s="249" t="s">
        <v>87</v>
      </c>
      <c r="AV898" s="9" t="s">
        <v>85</v>
      </c>
      <c r="AW898" s="9" t="s">
        <v>37</v>
      </c>
      <c r="AX898" s="9" t="s">
        <v>77</v>
      </c>
      <c r="AY898" s="249" t="s">
        <v>141</v>
      </c>
    </row>
    <row r="899" spans="2:65" s="9" customFormat="1" ht="11.25">
      <c r="B899" s="248"/>
      <c r="C899" s="267"/>
      <c r="D899" s="268" t="s">
        <v>152</v>
      </c>
      <c r="E899" s="269" t="s">
        <v>3</v>
      </c>
      <c r="F899" s="270" t="s">
        <v>1251</v>
      </c>
      <c r="G899" s="267"/>
      <c r="H899" s="269" t="s">
        <v>3</v>
      </c>
      <c r="I899" s="267"/>
      <c r="J899" s="267"/>
      <c r="K899" s="267"/>
      <c r="L899" s="248"/>
      <c r="M899" s="250"/>
      <c r="T899" s="251"/>
      <c r="AT899" s="249" t="s">
        <v>152</v>
      </c>
      <c r="AU899" s="249" t="s">
        <v>87</v>
      </c>
      <c r="AV899" s="9" t="s">
        <v>85</v>
      </c>
      <c r="AW899" s="9" t="s">
        <v>37</v>
      </c>
      <c r="AX899" s="9" t="s">
        <v>77</v>
      </c>
      <c r="AY899" s="249" t="s">
        <v>141</v>
      </c>
    </row>
    <row r="900" spans="2:65" s="10" customFormat="1" ht="11.25">
      <c r="B900" s="252"/>
      <c r="C900" s="271"/>
      <c r="D900" s="268" t="s">
        <v>152</v>
      </c>
      <c r="E900" s="272" t="s">
        <v>3</v>
      </c>
      <c r="F900" s="273" t="s">
        <v>1252</v>
      </c>
      <c r="G900" s="271"/>
      <c r="H900" s="274">
        <v>304.89999999999998</v>
      </c>
      <c r="I900" s="271"/>
      <c r="J900" s="271"/>
      <c r="K900" s="271"/>
      <c r="L900" s="252"/>
      <c r="M900" s="254"/>
      <c r="T900" s="255"/>
      <c r="AT900" s="253" t="s">
        <v>152</v>
      </c>
      <c r="AU900" s="253" t="s">
        <v>87</v>
      </c>
      <c r="AV900" s="10" t="s">
        <v>87</v>
      </c>
      <c r="AW900" s="10" t="s">
        <v>37</v>
      </c>
      <c r="AX900" s="10" t="s">
        <v>85</v>
      </c>
      <c r="AY900" s="253" t="s">
        <v>141</v>
      </c>
    </row>
    <row r="901" spans="2:65" s="8" customFormat="1" ht="16.5" customHeight="1">
      <c r="B901" s="5"/>
      <c r="C901" s="260" t="s">
        <v>1253</v>
      </c>
      <c r="D901" s="260" t="s">
        <v>143</v>
      </c>
      <c r="E901" s="261" t="s">
        <v>1254</v>
      </c>
      <c r="F901" s="262" t="s">
        <v>1255</v>
      </c>
      <c r="G901" s="263" t="s">
        <v>146</v>
      </c>
      <c r="H901" s="264">
        <v>1021.348</v>
      </c>
      <c r="I901" s="6"/>
      <c r="J901" s="266">
        <f>ROUND(I901*H901,2)</f>
        <v>0</v>
      </c>
      <c r="K901" s="262" t="s">
        <v>147</v>
      </c>
      <c r="L901" s="5"/>
      <c r="M901" s="7" t="s">
        <v>3</v>
      </c>
      <c r="N901" s="243" t="s">
        <v>48</v>
      </c>
      <c r="P901" s="244">
        <f>O901*H901</f>
        <v>0</v>
      </c>
      <c r="Q901" s="244">
        <v>0</v>
      </c>
      <c r="R901" s="244">
        <f>Q901*H901</f>
        <v>0</v>
      </c>
      <c r="S901" s="244">
        <v>2.0999999999999999E-3</v>
      </c>
      <c r="T901" s="245">
        <f>S901*H901</f>
        <v>2.1448307999999998</v>
      </c>
      <c r="AR901" s="246" t="s">
        <v>254</v>
      </c>
      <c r="AT901" s="246" t="s">
        <v>143</v>
      </c>
      <c r="AU901" s="246" t="s">
        <v>87</v>
      </c>
      <c r="AY901" s="116" t="s">
        <v>141</v>
      </c>
      <c r="BE901" s="247">
        <f>IF(N901="základní",J901,0)</f>
        <v>0</v>
      </c>
      <c r="BF901" s="247">
        <f>IF(N901="snížená",J901,0)</f>
        <v>0</v>
      </c>
      <c r="BG901" s="247">
        <f>IF(N901="zákl. přenesená",J901,0)</f>
        <v>0</v>
      </c>
      <c r="BH901" s="247">
        <f>IF(N901="sníž. přenesená",J901,0)</f>
        <v>0</v>
      </c>
      <c r="BI901" s="247">
        <f>IF(N901="nulová",J901,0)</f>
        <v>0</v>
      </c>
      <c r="BJ901" s="116" t="s">
        <v>85</v>
      </c>
      <c r="BK901" s="247">
        <f>ROUND(I901*H901,2)</f>
        <v>0</v>
      </c>
      <c r="BL901" s="116" t="s">
        <v>254</v>
      </c>
      <c r="BM901" s="246" t="s">
        <v>1256</v>
      </c>
    </row>
    <row r="902" spans="2:65" s="8" customFormat="1" ht="11.25">
      <c r="B902" s="5"/>
      <c r="C902" s="172"/>
      <c r="D902" s="275" t="s">
        <v>150</v>
      </c>
      <c r="E902" s="172"/>
      <c r="F902" s="276" t="s">
        <v>1257</v>
      </c>
      <c r="G902" s="172"/>
      <c r="H902" s="172"/>
      <c r="I902" s="172"/>
      <c r="J902" s="172"/>
      <c r="K902" s="172"/>
      <c r="L902" s="5"/>
      <c r="M902" s="256"/>
      <c r="T902" s="142"/>
      <c r="AT902" s="116" t="s">
        <v>150</v>
      </c>
      <c r="AU902" s="116" t="s">
        <v>87</v>
      </c>
    </row>
    <row r="903" spans="2:65" s="9" customFormat="1" ht="11.25">
      <c r="B903" s="248"/>
      <c r="C903" s="267"/>
      <c r="D903" s="268" t="s">
        <v>152</v>
      </c>
      <c r="E903" s="269" t="s">
        <v>3</v>
      </c>
      <c r="F903" s="270" t="s">
        <v>153</v>
      </c>
      <c r="G903" s="267"/>
      <c r="H903" s="269" t="s">
        <v>3</v>
      </c>
      <c r="I903" s="267"/>
      <c r="J903" s="267"/>
      <c r="K903" s="267"/>
      <c r="L903" s="248"/>
      <c r="M903" s="250"/>
      <c r="T903" s="251"/>
      <c r="AT903" s="249" t="s">
        <v>152</v>
      </c>
      <c r="AU903" s="249" t="s">
        <v>87</v>
      </c>
      <c r="AV903" s="9" t="s">
        <v>85</v>
      </c>
      <c r="AW903" s="9" t="s">
        <v>37</v>
      </c>
      <c r="AX903" s="9" t="s">
        <v>77</v>
      </c>
      <c r="AY903" s="249" t="s">
        <v>141</v>
      </c>
    </row>
    <row r="904" spans="2:65" s="9" customFormat="1" ht="11.25">
      <c r="B904" s="248"/>
      <c r="C904" s="267"/>
      <c r="D904" s="268" t="s">
        <v>152</v>
      </c>
      <c r="E904" s="269" t="s">
        <v>3</v>
      </c>
      <c r="F904" s="270" t="s">
        <v>1258</v>
      </c>
      <c r="G904" s="267"/>
      <c r="H904" s="269" t="s">
        <v>3</v>
      </c>
      <c r="I904" s="267"/>
      <c r="J904" s="267"/>
      <c r="K904" s="267"/>
      <c r="L904" s="248"/>
      <c r="M904" s="250"/>
      <c r="T904" s="251"/>
      <c r="AT904" s="249" t="s">
        <v>152</v>
      </c>
      <c r="AU904" s="249" t="s">
        <v>87</v>
      </c>
      <c r="AV904" s="9" t="s">
        <v>85</v>
      </c>
      <c r="AW904" s="9" t="s">
        <v>37</v>
      </c>
      <c r="AX904" s="9" t="s">
        <v>77</v>
      </c>
      <c r="AY904" s="249" t="s">
        <v>141</v>
      </c>
    </row>
    <row r="905" spans="2:65" s="10" customFormat="1" ht="11.25">
      <c r="B905" s="252"/>
      <c r="C905" s="271"/>
      <c r="D905" s="268" t="s">
        <v>152</v>
      </c>
      <c r="E905" s="272" t="s">
        <v>3</v>
      </c>
      <c r="F905" s="273" t="s">
        <v>1259</v>
      </c>
      <c r="G905" s="271"/>
      <c r="H905" s="274">
        <v>438.48</v>
      </c>
      <c r="I905" s="271"/>
      <c r="J905" s="271"/>
      <c r="K905" s="271"/>
      <c r="L905" s="252"/>
      <c r="M905" s="254"/>
      <c r="T905" s="255"/>
      <c r="AT905" s="253" t="s">
        <v>152</v>
      </c>
      <c r="AU905" s="253" t="s">
        <v>87</v>
      </c>
      <c r="AV905" s="10" t="s">
        <v>87</v>
      </c>
      <c r="AW905" s="10" t="s">
        <v>37</v>
      </c>
      <c r="AX905" s="10" t="s">
        <v>77</v>
      </c>
      <c r="AY905" s="253" t="s">
        <v>141</v>
      </c>
    </row>
    <row r="906" spans="2:65" s="9" customFormat="1" ht="11.25">
      <c r="B906" s="248"/>
      <c r="C906" s="267"/>
      <c r="D906" s="268" t="s">
        <v>152</v>
      </c>
      <c r="E906" s="269" t="s">
        <v>3</v>
      </c>
      <c r="F906" s="270" t="s">
        <v>1260</v>
      </c>
      <c r="G906" s="267"/>
      <c r="H906" s="269" t="s">
        <v>3</v>
      </c>
      <c r="I906" s="267"/>
      <c r="J906" s="267"/>
      <c r="K906" s="267"/>
      <c r="L906" s="248"/>
      <c r="M906" s="250"/>
      <c r="T906" s="251"/>
      <c r="AT906" s="249" t="s">
        <v>152</v>
      </c>
      <c r="AU906" s="249" t="s">
        <v>87</v>
      </c>
      <c r="AV906" s="9" t="s">
        <v>85</v>
      </c>
      <c r="AW906" s="9" t="s">
        <v>37</v>
      </c>
      <c r="AX906" s="9" t="s">
        <v>77</v>
      </c>
      <c r="AY906" s="249" t="s">
        <v>141</v>
      </c>
    </row>
    <row r="907" spans="2:65" s="10" customFormat="1" ht="11.25">
      <c r="B907" s="252"/>
      <c r="C907" s="271"/>
      <c r="D907" s="268" t="s">
        <v>152</v>
      </c>
      <c r="E907" s="272" t="s">
        <v>3</v>
      </c>
      <c r="F907" s="273" t="s">
        <v>519</v>
      </c>
      <c r="G907" s="271"/>
      <c r="H907" s="274">
        <v>582.86800000000005</v>
      </c>
      <c r="I907" s="271"/>
      <c r="J907" s="271"/>
      <c r="K907" s="271"/>
      <c r="L907" s="252"/>
      <c r="M907" s="254"/>
      <c r="T907" s="255"/>
      <c r="AT907" s="253" t="s">
        <v>152</v>
      </c>
      <c r="AU907" s="253" t="s">
        <v>87</v>
      </c>
      <c r="AV907" s="10" t="s">
        <v>87</v>
      </c>
      <c r="AW907" s="10" t="s">
        <v>37</v>
      </c>
      <c r="AX907" s="10" t="s">
        <v>77</v>
      </c>
      <c r="AY907" s="253" t="s">
        <v>141</v>
      </c>
    </row>
    <row r="908" spans="2:65" s="11" customFormat="1" ht="11.25">
      <c r="B908" s="318"/>
      <c r="C908" s="332"/>
      <c r="D908" s="268" t="s">
        <v>152</v>
      </c>
      <c r="E908" s="333" t="s">
        <v>3</v>
      </c>
      <c r="F908" s="334" t="s">
        <v>173</v>
      </c>
      <c r="G908" s="332"/>
      <c r="H908" s="335">
        <v>1021.348</v>
      </c>
      <c r="I908" s="332"/>
      <c r="J908" s="332"/>
      <c r="K908" s="332"/>
      <c r="L908" s="318"/>
      <c r="M908" s="320"/>
      <c r="T908" s="321"/>
      <c r="AT908" s="319" t="s">
        <v>152</v>
      </c>
      <c r="AU908" s="319" t="s">
        <v>87</v>
      </c>
      <c r="AV908" s="11" t="s">
        <v>148</v>
      </c>
      <c r="AW908" s="11" t="s">
        <v>37</v>
      </c>
      <c r="AX908" s="11" t="s">
        <v>85</v>
      </c>
      <c r="AY908" s="319" t="s">
        <v>141</v>
      </c>
    </row>
    <row r="909" spans="2:65" s="4" customFormat="1" ht="22.9" customHeight="1">
      <c r="B909" s="236"/>
      <c r="C909" s="277"/>
      <c r="D909" s="278" t="s">
        <v>76</v>
      </c>
      <c r="E909" s="279" t="s">
        <v>1261</v>
      </c>
      <c r="F909" s="279" t="s">
        <v>1262</v>
      </c>
      <c r="G909" s="277"/>
      <c r="H909" s="277"/>
      <c r="I909" s="277"/>
      <c r="J909" s="280">
        <f>BK909</f>
        <v>0</v>
      </c>
      <c r="K909" s="277"/>
      <c r="L909" s="236"/>
      <c r="M909" s="238"/>
      <c r="P909" s="239">
        <f>SUM(P910:P940)</f>
        <v>0</v>
      </c>
      <c r="R909" s="239">
        <f>SUM(R910:R940)</f>
        <v>7.6183999999999988E-2</v>
      </c>
      <c r="T909" s="240">
        <f>SUM(T910:T940)</f>
        <v>0.74997373999999994</v>
      </c>
      <c r="AR909" s="237" t="s">
        <v>87</v>
      </c>
      <c r="AT909" s="241" t="s">
        <v>76</v>
      </c>
      <c r="AU909" s="241" t="s">
        <v>85</v>
      </c>
      <c r="AY909" s="237" t="s">
        <v>141</v>
      </c>
      <c r="BK909" s="242">
        <f>SUM(BK910:BK940)</f>
        <v>0</v>
      </c>
    </row>
    <row r="910" spans="2:65" s="8" customFormat="1" ht="16.5" customHeight="1">
      <c r="B910" s="5"/>
      <c r="C910" s="260" t="s">
        <v>1263</v>
      </c>
      <c r="D910" s="260" t="s">
        <v>143</v>
      </c>
      <c r="E910" s="261" t="s">
        <v>1264</v>
      </c>
      <c r="F910" s="262" t="s">
        <v>1265</v>
      </c>
      <c r="G910" s="263" t="s">
        <v>146</v>
      </c>
      <c r="H910" s="264">
        <v>63.996000000000002</v>
      </c>
      <c r="I910" s="6"/>
      <c r="J910" s="266">
        <f>ROUND(I910*H910,2)</f>
        <v>0</v>
      </c>
      <c r="K910" s="262" t="s">
        <v>147</v>
      </c>
      <c r="L910" s="5"/>
      <c r="M910" s="7" t="s">
        <v>3</v>
      </c>
      <c r="N910" s="243" t="s">
        <v>48</v>
      </c>
      <c r="P910" s="244">
        <f>O910*H910</f>
        <v>0</v>
      </c>
      <c r="Q910" s="244">
        <v>0</v>
      </c>
      <c r="R910" s="244">
        <f>Q910*H910</f>
        <v>0</v>
      </c>
      <c r="S910" s="244">
        <v>5.94E-3</v>
      </c>
      <c r="T910" s="245">
        <f>S910*H910</f>
        <v>0.38013624000000001</v>
      </c>
      <c r="AR910" s="246" t="s">
        <v>254</v>
      </c>
      <c r="AT910" s="246" t="s">
        <v>143</v>
      </c>
      <c r="AU910" s="246" t="s">
        <v>87</v>
      </c>
      <c r="AY910" s="116" t="s">
        <v>141</v>
      </c>
      <c r="BE910" s="247">
        <f>IF(N910="základní",J910,0)</f>
        <v>0</v>
      </c>
      <c r="BF910" s="247">
        <f>IF(N910="snížená",J910,0)</f>
        <v>0</v>
      </c>
      <c r="BG910" s="247">
        <f>IF(N910="zákl. přenesená",J910,0)</f>
        <v>0</v>
      </c>
      <c r="BH910" s="247">
        <f>IF(N910="sníž. přenesená",J910,0)</f>
        <v>0</v>
      </c>
      <c r="BI910" s="247">
        <f>IF(N910="nulová",J910,0)</f>
        <v>0</v>
      </c>
      <c r="BJ910" s="116" t="s">
        <v>85</v>
      </c>
      <c r="BK910" s="247">
        <f>ROUND(I910*H910,2)</f>
        <v>0</v>
      </c>
      <c r="BL910" s="116" t="s">
        <v>254</v>
      </c>
      <c r="BM910" s="246" t="s">
        <v>1266</v>
      </c>
    </row>
    <row r="911" spans="2:65" s="8" customFormat="1" ht="11.25">
      <c r="B911" s="5"/>
      <c r="C911" s="172"/>
      <c r="D911" s="275" t="s">
        <v>150</v>
      </c>
      <c r="E911" s="172"/>
      <c r="F911" s="276" t="s">
        <v>1267</v>
      </c>
      <c r="G911" s="172"/>
      <c r="H911" s="172"/>
      <c r="I911" s="172"/>
      <c r="J911" s="172"/>
      <c r="K911" s="172"/>
      <c r="L911" s="5"/>
      <c r="M911" s="256"/>
      <c r="T911" s="142"/>
      <c r="AT911" s="116" t="s">
        <v>150</v>
      </c>
      <c r="AU911" s="116" t="s">
        <v>87</v>
      </c>
    </row>
    <row r="912" spans="2:65" s="9" customFormat="1" ht="11.25">
      <c r="B912" s="248"/>
      <c r="C912" s="267"/>
      <c r="D912" s="268" t="s">
        <v>152</v>
      </c>
      <c r="E912" s="269" t="s">
        <v>3</v>
      </c>
      <c r="F912" s="270" t="s">
        <v>153</v>
      </c>
      <c r="G912" s="267"/>
      <c r="H912" s="269" t="s">
        <v>3</v>
      </c>
      <c r="I912" s="267"/>
      <c r="J912" s="267"/>
      <c r="K912" s="267"/>
      <c r="L912" s="248"/>
      <c r="M912" s="250"/>
      <c r="T912" s="251"/>
      <c r="AT912" s="249" t="s">
        <v>152</v>
      </c>
      <c r="AU912" s="249" t="s">
        <v>87</v>
      </c>
      <c r="AV912" s="9" t="s">
        <v>85</v>
      </c>
      <c r="AW912" s="9" t="s">
        <v>37</v>
      </c>
      <c r="AX912" s="9" t="s">
        <v>77</v>
      </c>
      <c r="AY912" s="249" t="s">
        <v>141</v>
      </c>
    </row>
    <row r="913" spans="2:65" s="10" customFormat="1" ht="11.25">
      <c r="B913" s="252"/>
      <c r="C913" s="271"/>
      <c r="D913" s="268" t="s">
        <v>152</v>
      </c>
      <c r="E913" s="272" t="s">
        <v>3</v>
      </c>
      <c r="F913" s="273" t="s">
        <v>1268</v>
      </c>
      <c r="G913" s="271"/>
      <c r="H913" s="274">
        <v>50.496000000000002</v>
      </c>
      <c r="I913" s="271"/>
      <c r="J913" s="271"/>
      <c r="K913" s="271"/>
      <c r="L913" s="252"/>
      <c r="M913" s="254"/>
      <c r="T913" s="255"/>
      <c r="AT913" s="253" t="s">
        <v>152</v>
      </c>
      <c r="AU913" s="253" t="s">
        <v>87</v>
      </c>
      <c r="AV913" s="10" t="s">
        <v>87</v>
      </c>
      <c r="AW913" s="10" t="s">
        <v>37</v>
      </c>
      <c r="AX913" s="10" t="s">
        <v>77</v>
      </c>
      <c r="AY913" s="253" t="s">
        <v>141</v>
      </c>
    </row>
    <row r="914" spans="2:65" s="10" customFormat="1" ht="11.25">
      <c r="B914" s="252"/>
      <c r="C914" s="271"/>
      <c r="D914" s="268" t="s">
        <v>152</v>
      </c>
      <c r="E914" s="272" t="s">
        <v>3</v>
      </c>
      <c r="F914" s="273" t="s">
        <v>1269</v>
      </c>
      <c r="G914" s="271"/>
      <c r="H914" s="274">
        <v>13.5</v>
      </c>
      <c r="I914" s="271"/>
      <c r="J914" s="271"/>
      <c r="K914" s="271"/>
      <c r="L914" s="252"/>
      <c r="M914" s="254"/>
      <c r="T914" s="255"/>
      <c r="AT914" s="253" t="s">
        <v>152</v>
      </c>
      <c r="AU914" s="253" t="s">
        <v>87</v>
      </c>
      <c r="AV914" s="10" t="s">
        <v>87</v>
      </c>
      <c r="AW914" s="10" t="s">
        <v>37</v>
      </c>
      <c r="AX914" s="10" t="s">
        <v>77</v>
      </c>
      <c r="AY914" s="253" t="s">
        <v>141</v>
      </c>
    </row>
    <row r="915" spans="2:65" s="11" customFormat="1" ht="11.25">
      <c r="B915" s="318"/>
      <c r="C915" s="332"/>
      <c r="D915" s="268" t="s">
        <v>152</v>
      </c>
      <c r="E915" s="333" t="s">
        <v>3</v>
      </c>
      <c r="F915" s="334" t="s">
        <v>173</v>
      </c>
      <c r="G915" s="332"/>
      <c r="H915" s="335">
        <v>63.996000000000002</v>
      </c>
      <c r="I915" s="332"/>
      <c r="J915" s="332"/>
      <c r="K915" s="332"/>
      <c r="L915" s="318"/>
      <c r="M915" s="320"/>
      <c r="T915" s="321"/>
      <c r="AT915" s="319" t="s">
        <v>152</v>
      </c>
      <c r="AU915" s="319" t="s">
        <v>87</v>
      </c>
      <c r="AV915" s="11" t="s">
        <v>148</v>
      </c>
      <c r="AW915" s="11" t="s">
        <v>37</v>
      </c>
      <c r="AX915" s="11" t="s">
        <v>85</v>
      </c>
      <c r="AY915" s="319" t="s">
        <v>141</v>
      </c>
    </row>
    <row r="916" spans="2:65" s="8" customFormat="1" ht="16.5" customHeight="1">
      <c r="B916" s="5"/>
      <c r="C916" s="260" t="s">
        <v>1270</v>
      </c>
      <c r="D916" s="260" t="s">
        <v>143</v>
      </c>
      <c r="E916" s="261" t="s">
        <v>1271</v>
      </c>
      <c r="F916" s="262" t="s">
        <v>1272</v>
      </c>
      <c r="G916" s="263" t="s">
        <v>201</v>
      </c>
      <c r="H916" s="264">
        <v>4</v>
      </c>
      <c r="I916" s="6"/>
      <c r="J916" s="266">
        <f>ROUND(I916*H916,2)</f>
        <v>0</v>
      </c>
      <c r="K916" s="262" t="s">
        <v>147</v>
      </c>
      <c r="L916" s="5"/>
      <c r="M916" s="7" t="s">
        <v>3</v>
      </c>
      <c r="N916" s="243" t="s">
        <v>48</v>
      </c>
      <c r="P916" s="244">
        <f>O916*H916</f>
        <v>0</v>
      </c>
      <c r="Q916" s="244">
        <v>0</v>
      </c>
      <c r="R916" s="244">
        <f>Q916*H916</f>
        <v>0</v>
      </c>
      <c r="S916" s="244">
        <v>9.0600000000000003E-3</v>
      </c>
      <c r="T916" s="245">
        <f>S916*H916</f>
        <v>3.6240000000000001E-2</v>
      </c>
      <c r="AR916" s="246" t="s">
        <v>254</v>
      </c>
      <c r="AT916" s="246" t="s">
        <v>143</v>
      </c>
      <c r="AU916" s="246" t="s">
        <v>87</v>
      </c>
      <c r="AY916" s="116" t="s">
        <v>141</v>
      </c>
      <c r="BE916" s="247">
        <f>IF(N916="základní",J916,0)</f>
        <v>0</v>
      </c>
      <c r="BF916" s="247">
        <f>IF(N916="snížená",J916,0)</f>
        <v>0</v>
      </c>
      <c r="BG916" s="247">
        <f>IF(N916="zákl. přenesená",J916,0)</f>
        <v>0</v>
      </c>
      <c r="BH916" s="247">
        <f>IF(N916="sníž. přenesená",J916,0)</f>
        <v>0</v>
      </c>
      <c r="BI916" s="247">
        <f>IF(N916="nulová",J916,0)</f>
        <v>0</v>
      </c>
      <c r="BJ916" s="116" t="s">
        <v>85</v>
      </c>
      <c r="BK916" s="247">
        <f>ROUND(I916*H916,2)</f>
        <v>0</v>
      </c>
      <c r="BL916" s="116" t="s">
        <v>254</v>
      </c>
      <c r="BM916" s="246" t="s">
        <v>1273</v>
      </c>
    </row>
    <row r="917" spans="2:65" s="8" customFormat="1" ht="11.25">
      <c r="B917" s="5"/>
      <c r="C917" s="172"/>
      <c r="D917" s="275" t="s">
        <v>150</v>
      </c>
      <c r="E917" s="172"/>
      <c r="F917" s="276" t="s">
        <v>1274</v>
      </c>
      <c r="G917" s="172"/>
      <c r="H917" s="172"/>
      <c r="I917" s="172"/>
      <c r="J917" s="172"/>
      <c r="K917" s="172"/>
      <c r="L917" s="5"/>
      <c r="M917" s="256"/>
      <c r="T917" s="142"/>
      <c r="AT917" s="116" t="s">
        <v>150</v>
      </c>
      <c r="AU917" s="116" t="s">
        <v>87</v>
      </c>
    </row>
    <row r="918" spans="2:65" s="8" customFormat="1" ht="16.5" customHeight="1">
      <c r="B918" s="5"/>
      <c r="C918" s="260" t="s">
        <v>1275</v>
      </c>
      <c r="D918" s="260" t="s">
        <v>143</v>
      </c>
      <c r="E918" s="261" t="s">
        <v>1276</v>
      </c>
      <c r="F918" s="262" t="s">
        <v>1277</v>
      </c>
      <c r="G918" s="263" t="s">
        <v>226</v>
      </c>
      <c r="H918" s="264">
        <v>144.1</v>
      </c>
      <c r="I918" s="6"/>
      <c r="J918" s="266">
        <f>ROUND(I918*H918,2)</f>
        <v>0</v>
      </c>
      <c r="K918" s="262" t="s">
        <v>147</v>
      </c>
      <c r="L918" s="5"/>
      <c r="M918" s="7" t="s">
        <v>3</v>
      </c>
      <c r="N918" s="243" t="s">
        <v>48</v>
      </c>
      <c r="P918" s="244">
        <f>O918*H918</f>
        <v>0</v>
      </c>
      <c r="Q918" s="244">
        <v>0</v>
      </c>
      <c r="R918" s="244">
        <f>Q918*H918</f>
        <v>0</v>
      </c>
      <c r="S918" s="244">
        <v>1.91E-3</v>
      </c>
      <c r="T918" s="245">
        <f>S918*H918</f>
        <v>0.275231</v>
      </c>
      <c r="AR918" s="246" t="s">
        <v>254</v>
      </c>
      <c r="AT918" s="246" t="s">
        <v>143</v>
      </c>
      <c r="AU918" s="246" t="s">
        <v>87</v>
      </c>
      <c r="AY918" s="116" t="s">
        <v>141</v>
      </c>
      <c r="BE918" s="247">
        <f>IF(N918="základní",J918,0)</f>
        <v>0</v>
      </c>
      <c r="BF918" s="247">
        <f>IF(N918="snížená",J918,0)</f>
        <v>0</v>
      </c>
      <c r="BG918" s="247">
        <f>IF(N918="zákl. přenesená",J918,0)</f>
        <v>0</v>
      </c>
      <c r="BH918" s="247">
        <f>IF(N918="sníž. přenesená",J918,0)</f>
        <v>0</v>
      </c>
      <c r="BI918" s="247">
        <f>IF(N918="nulová",J918,0)</f>
        <v>0</v>
      </c>
      <c r="BJ918" s="116" t="s">
        <v>85</v>
      </c>
      <c r="BK918" s="247">
        <f>ROUND(I918*H918,2)</f>
        <v>0</v>
      </c>
      <c r="BL918" s="116" t="s">
        <v>254</v>
      </c>
      <c r="BM918" s="246" t="s">
        <v>1278</v>
      </c>
    </row>
    <row r="919" spans="2:65" s="8" customFormat="1" ht="11.25">
      <c r="B919" s="5"/>
      <c r="C919" s="172"/>
      <c r="D919" s="275" t="s">
        <v>150</v>
      </c>
      <c r="E919" s="172"/>
      <c r="F919" s="276" t="s">
        <v>1279</v>
      </c>
      <c r="G919" s="172"/>
      <c r="H919" s="172"/>
      <c r="I919" s="172"/>
      <c r="J919" s="172"/>
      <c r="K919" s="172"/>
      <c r="L919" s="5"/>
      <c r="M919" s="256"/>
      <c r="T919" s="142"/>
      <c r="AT919" s="116" t="s">
        <v>150</v>
      </c>
      <c r="AU919" s="116" t="s">
        <v>87</v>
      </c>
    </row>
    <row r="920" spans="2:65" s="9" customFormat="1" ht="11.25">
      <c r="B920" s="248"/>
      <c r="C920" s="267"/>
      <c r="D920" s="268" t="s">
        <v>152</v>
      </c>
      <c r="E920" s="269" t="s">
        <v>3</v>
      </c>
      <c r="F920" s="270" t="s">
        <v>153</v>
      </c>
      <c r="G920" s="267"/>
      <c r="H920" s="269" t="s">
        <v>3</v>
      </c>
      <c r="I920" s="267"/>
      <c r="J920" s="267"/>
      <c r="K920" s="267"/>
      <c r="L920" s="248"/>
      <c r="M920" s="250"/>
      <c r="T920" s="251"/>
      <c r="AT920" s="249" t="s">
        <v>152</v>
      </c>
      <c r="AU920" s="249" t="s">
        <v>87</v>
      </c>
      <c r="AV920" s="9" t="s">
        <v>85</v>
      </c>
      <c r="AW920" s="9" t="s">
        <v>37</v>
      </c>
      <c r="AX920" s="9" t="s">
        <v>77</v>
      </c>
      <c r="AY920" s="249" t="s">
        <v>141</v>
      </c>
    </row>
    <row r="921" spans="2:65" s="10" customFormat="1" ht="11.25">
      <c r="B921" s="252"/>
      <c r="C921" s="271"/>
      <c r="D921" s="268" t="s">
        <v>152</v>
      </c>
      <c r="E921" s="272" t="s">
        <v>3</v>
      </c>
      <c r="F921" s="273" t="s">
        <v>1280</v>
      </c>
      <c r="G921" s="271"/>
      <c r="H921" s="274">
        <v>130</v>
      </c>
      <c r="I921" s="271"/>
      <c r="J921" s="271"/>
      <c r="K921" s="271"/>
      <c r="L921" s="252"/>
      <c r="M921" s="254"/>
      <c r="T921" s="255"/>
      <c r="AT921" s="253" t="s">
        <v>152</v>
      </c>
      <c r="AU921" s="253" t="s">
        <v>87</v>
      </c>
      <c r="AV921" s="10" t="s">
        <v>87</v>
      </c>
      <c r="AW921" s="10" t="s">
        <v>37</v>
      </c>
      <c r="AX921" s="10" t="s">
        <v>77</v>
      </c>
      <c r="AY921" s="253" t="s">
        <v>141</v>
      </c>
    </row>
    <row r="922" spans="2:65" s="10" customFormat="1" ht="11.25">
      <c r="B922" s="252"/>
      <c r="C922" s="271"/>
      <c r="D922" s="268" t="s">
        <v>152</v>
      </c>
      <c r="E922" s="272" t="s">
        <v>3</v>
      </c>
      <c r="F922" s="273" t="s">
        <v>1281</v>
      </c>
      <c r="G922" s="271"/>
      <c r="H922" s="274">
        <v>14.1</v>
      </c>
      <c r="I922" s="271"/>
      <c r="J922" s="271"/>
      <c r="K922" s="271"/>
      <c r="L922" s="252"/>
      <c r="M922" s="254"/>
      <c r="T922" s="255"/>
      <c r="AT922" s="253" t="s">
        <v>152</v>
      </c>
      <c r="AU922" s="253" t="s">
        <v>87</v>
      </c>
      <c r="AV922" s="10" t="s">
        <v>87</v>
      </c>
      <c r="AW922" s="10" t="s">
        <v>37</v>
      </c>
      <c r="AX922" s="10" t="s">
        <v>77</v>
      </c>
      <c r="AY922" s="253" t="s">
        <v>141</v>
      </c>
    </row>
    <row r="923" spans="2:65" s="11" customFormat="1" ht="11.25">
      <c r="B923" s="318"/>
      <c r="C923" s="332"/>
      <c r="D923" s="268" t="s">
        <v>152</v>
      </c>
      <c r="E923" s="333" t="s">
        <v>3</v>
      </c>
      <c r="F923" s="334" t="s">
        <v>173</v>
      </c>
      <c r="G923" s="332"/>
      <c r="H923" s="335">
        <v>144.1</v>
      </c>
      <c r="I923" s="332"/>
      <c r="J923" s="332"/>
      <c r="K923" s="332"/>
      <c r="L923" s="318"/>
      <c r="M923" s="320"/>
      <c r="T923" s="321"/>
      <c r="AT923" s="319" t="s">
        <v>152</v>
      </c>
      <c r="AU923" s="319" t="s">
        <v>87</v>
      </c>
      <c r="AV923" s="11" t="s">
        <v>148</v>
      </c>
      <c r="AW923" s="11" t="s">
        <v>37</v>
      </c>
      <c r="AX923" s="11" t="s">
        <v>85</v>
      </c>
      <c r="AY923" s="319" t="s">
        <v>141</v>
      </c>
    </row>
    <row r="924" spans="2:65" s="8" customFormat="1" ht="16.5" customHeight="1">
      <c r="B924" s="5"/>
      <c r="C924" s="260" t="s">
        <v>1282</v>
      </c>
      <c r="D924" s="260" t="s">
        <v>143</v>
      </c>
      <c r="E924" s="261" t="s">
        <v>1283</v>
      </c>
      <c r="F924" s="262" t="s">
        <v>1284</v>
      </c>
      <c r="G924" s="263" t="s">
        <v>226</v>
      </c>
      <c r="H924" s="264">
        <v>34.950000000000003</v>
      </c>
      <c r="I924" s="6"/>
      <c r="J924" s="266">
        <f>ROUND(I924*H924,2)</f>
        <v>0</v>
      </c>
      <c r="K924" s="262" t="s">
        <v>147</v>
      </c>
      <c r="L924" s="5"/>
      <c r="M924" s="7" t="s">
        <v>3</v>
      </c>
      <c r="N924" s="243" t="s">
        <v>48</v>
      </c>
      <c r="P924" s="244">
        <f>O924*H924</f>
        <v>0</v>
      </c>
      <c r="Q924" s="244">
        <v>0</v>
      </c>
      <c r="R924" s="244">
        <f>Q924*H924</f>
        <v>0</v>
      </c>
      <c r="S924" s="244">
        <v>1.67E-3</v>
      </c>
      <c r="T924" s="245">
        <f>S924*H924</f>
        <v>5.8366500000000009E-2</v>
      </c>
      <c r="AR924" s="246" t="s">
        <v>254</v>
      </c>
      <c r="AT924" s="246" t="s">
        <v>143</v>
      </c>
      <c r="AU924" s="246" t="s">
        <v>87</v>
      </c>
      <c r="AY924" s="116" t="s">
        <v>141</v>
      </c>
      <c r="BE924" s="247">
        <f>IF(N924="základní",J924,0)</f>
        <v>0</v>
      </c>
      <c r="BF924" s="247">
        <f>IF(N924="snížená",J924,0)</f>
        <v>0</v>
      </c>
      <c r="BG924" s="247">
        <f>IF(N924="zákl. přenesená",J924,0)</f>
        <v>0</v>
      </c>
      <c r="BH924" s="247">
        <f>IF(N924="sníž. přenesená",J924,0)</f>
        <v>0</v>
      </c>
      <c r="BI924" s="247">
        <f>IF(N924="nulová",J924,0)</f>
        <v>0</v>
      </c>
      <c r="BJ924" s="116" t="s">
        <v>85</v>
      </c>
      <c r="BK924" s="247">
        <f>ROUND(I924*H924,2)</f>
        <v>0</v>
      </c>
      <c r="BL924" s="116" t="s">
        <v>254</v>
      </c>
      <c r="BM924" s="246" t="s">
        <v>1285</v>
      </c>
    </row>
    <row r="925" spans="2:65" s="8" customFormat="1" ht="11.25">
      <c r="B925" s="5"/>
      <c r="C925" s="172"/>
      <c r="D925" s="275" t="s">
        <v>150</v>
      </c>
      <c r="E925" s="172"/>
      <c r="F925" s="276" t="s">
        <v>1286</v>
      </c>
      <c r="G925" s="172"/>
      <c r="H925" s="172"/>
      <c r="I925" s="172"/>
      <c r="J925" s="172"/>
      <c r="K925" s="172"/>
      <c r="L925" s="5"/>
      <c r="M925" s="256"/>
      <c r="T925" s="142"/>
      <c r="AT925" s="116" t="s">
        <v>150</v>
      </c>
      <c r="AU925" s="116" t="s">
        <v>87</v>
      </c>
    </row>
    <row r="926" spans="2:65" s="9" customFormat="1" ht="11.25">
      <c r="B926" s="248"/>
      <c r="C926" s="267"/>
      <c r="D926" s="268" t="s">
        <v>152</v>
      </c>
      <c r="E926" s="269" t="s">
        <v>3</v>
      </c>
      <c r="F926" s="270" t="s">
        <v>153</v>
      </c>
      <c r="G926" s="267"/>
      <c r="H926" s="269" t="s">
        <v>3</v>
      </c>
      <c r="I926" s="267"/>
      <c r="J926" s="267"/>
      <c r="K926" s="267"/>
      <c r="L926" s="248"/>
      <c r="M926" s="250"/>
      <c r="T926" s="251"/>
      <c r="AT926" s="249" t="s">
        <v>152</v>
      </c>
      <c r="AU926" s="249" t="s">
        <v>87</v>
      </c>
      <c r="AV926" s="9" t="s">
        <v>85</v>
      </c>
      <c r="AW926" s="9" t="s">
        <v>37</v>
      </c>
      <c r="AX926" s="9" t="s">
        <v>77</v>
      </c>
      <c r="AY926" s="249" t="s">
        <v>141</v>
      </c>
    </row>
    <row r="927" spans="2:65" s="10" customFormat="1" ht="11.25">
      <c r="B927" s="252"/>
      <c r="C927" s="271"/>
      <c r="D927" s="268" t="s">
        <v>152</v>
      </c>
      <c r="E927" s="272" t="s">
        <v>3</v>
      </c>
      <c r="F927" s="273" t="s">
        <v>1287</v>
      </c>
      <c r="G927" s="271"/>
      <c r="H927" s="274">
        <v>34.950000000000003</v>
      </c>
      <c r="I927" s="271"/>
      <c r="J927" s="271"/>
      <c r="K927" s="271"/>
      <c r="L927" s="252"/>
      <c r="M927" s="254"/>
      <c r="T927" s="255"/>
      <c r="AT927" s="253" t="s">
        <v>152</v>
      </c>
      <c r="AU927" s="253" t="s">
        <v>87</v>
      </c>
      <c r="AV927" s="10" t="s">
        <v>87</v>
      </c>
      <c r="AW927" s="10" t="s">
        <v>37</v>
      </c>
      <c r="AX927" s="10" t="s">
        <v>85</v>
      </c>
      <c r="AY927" s="253" t="s">
        <v>141</v>
      </c>
    </row>
    <row r="928" spans="2:65" s="8" customFormat="1" ht="24.2" customHeight="1">
      <c r="B928" s="5"/>
      <c r="C928" s="260" t="s">
        <v>1288</v>
      </c>
      <c r="D928" s="260" t="s">
        <v>143</v>
      </c>
      <c r="E928" s="261" t="s">
        <v>1289</v>
      </c>
      <c r="F928" s="262" t="s">
        <v>1290</v>
      </c>
      <c r="G928" s="263" t="s">
        <v>201</v>
      </c>
      <c r="H928" s="264">
        <v>1</v>
      </c>
      <c r="I928" s="6"/>
      <c r="J928" s="266">
        <f>ROUND(I928*H928,2)</f>
        <v>0</v>
      </c>
      <c r="K928" s="262" t="s">
        <v>147</v>
      </c>
      <c r="L928" s="5"/>
      <c r="M928" s="7" t="s">
        <v>3</v>
      </c>
      <c r="N928" s="243" t="s">
        <v>48</v>
      </c>
      <c r="P928" s="244">
        <f>O928*H928</f>
        <v>0</v>
      </c>
      <c r="Q928" s="244">
        <v>1.0999999999999999E-2</v>
      </c>
      <c r="R928" s="244">
        <f>Q928*H928</f>
        <v>1.0999999999999999E-2</v>
      </c>
      <c r="S928" s="244">
        <v>0</v>
      </c>
      <c r="T928" s="245">
        <f>S928*H928</f>
        <v>0</v>
      </c>
      <c r="AR928" s="246" t="s">
        <v>254</v>
      </c>
      <c r="AT928" s="246" t="s">
        <v>143</v>
      </c>
      <c r="AU928" s="246" t="s">
        <v>87</v>
      </c>
      <c r="AY928" s="116" t="s">
        <v>141</v>
      </c>
      <c r="BE928" s="247">
        <f>IF(N928="základní",J928,0)</f>
        <v>0</v>
      </c>
      <c r="BF928" s="247">
        <f>IF(N928="snížená",J928,0)</f>
        <v>0</v>
      </c>
      <c r="BG928" s="247">
        <f>IF(N928="zákl. přenesená",J928,0)</f>
        <v>0</v>
      </c>
      <c r="BH928" s="247">
        <f>IF(N928="sníž. přenesená",J928,0)</f>
        <v>0</v>
      </c>
      <c r="BI928" s="247">
        <f>IF(N928="nulová",J928,0)</f>
        <v>0</v>
      </c>
      <c r="BJ928" s="116" t="s">
        <v>85</v>
      </c>
      <c r="BK928" s="247">
        <f>ROUND(I928*H928,2)</f>
        <v>0</v>
      </c>
      <c r="BL928" s="116" t="s">
        <v>254</v>
      </c>
      <c r="BM928" s="246" t="s">
        <v>1291</v>
      </c>
    </row>
    <row r="929" spans="2:65" s="8" customFormat="1" ht="11.25">
      <c r="B929" s="5"/>
      <c r="C929" s="172"/>
      <c r="D929" s="275" t="s">
        <v>150</v>
      </c>
      <c r="E929" s="172"/>
      <c r="F929" s="276" t="s">
        <v>1292</v>
      </c>
      <c r="G929" s="172"/>
      <c r="H929" s="172"/>
      <c r="I929" s="172"/>
      <c r="J929" s="172"/>
      <c r="K929" s="172"/>
      <c r="L929" s="5"/>
      <c r="M929" s="256"/>
      <c r="T929" s="142"/>
      <c r="AT929" s="116" t="s">
        <v>150</v>
      </c>
      <c r="AU929" s="116" t="s">
        <v>87</v>
      </c>
    </row>
    <row r="930" spans="2:65" s="9" customFormat="1" ht="11.25">
      <c r="B930" s="248"/>
      <c r="C930" s="267"/>
      <c r="D930" s="268" t="s">
        <v>152</v>
      </c>
      <c r="E930" s="269" t="s">
        <v>3</v>
      </c>
      <c r="F930" s="270" t="s">
        <v>153</v>
      </c>
      <c r="G930" s="267"/>
      <c r="H930" s="269" t="s">
        <v>3</v>
      </c>
      <c r="I930" s="267"/>
      <c r="J930" s="267"/>
      <c r="K930" s="267"/>
      <c r="L930" s="248"/>
      <c r="M930" s="250"/>
      <c r="T930" s="251"/>
      <c r="AT930" s="249" t="s">
        <v>152</v>
      </c>
      <c r="AU930" s="249" t="s">
        <v>87</v>
      </c>
      <c r="AV930" s="9" t="s">
        <v>85</v>
      </c>
      <c r="AW930" s="9" t="s">
        <v>37</v>
      </c>
      <c r="AX930" s="9" t="s">
        <v>77</v>
      </c>
      <c r="AY930" s="249" t="s">
        <v>141</v>
      </c>
    </row>
    <row r="931" spans="2:65" s="9" customFormat="1" ht="11.25">
      <c r="B931" s="248"/>
      <c r="C931" s="267"/>
      <c r="D931" s="268" t="s">
        <v>152</v>
      </c>
      <c r="E931" s="269" t="s">
        <v>3</v>
      </c>
      <c r="F931" s="270" t="s">
        <v>1209</v>
      </c>
      <c r="G931" s="267"/>
      <c r="H931" s="269" t="s">
        <v>3</v>
      </c>
      <c r="I931" s="267"/>
      <c r="J931" s="267"/>
      <c r="K931" s="267"/>
      <c r="L931" s="248"/>
      <c r="M931" s="250"/>
      <c r="T931" s="251"/>
      <c r="AT931" s="249" t="s">
        <v>152</v>
      </c>
      <c r="AU931" s="249" t="s">
        <v>87</v>
      </c>
      <c r="AV931" s="9" t="s">
        <v>85</v>
      </c>
      <c r="AW931" s="9" t="s">
        <v>37</v>
      </c>
      <c r="AX931" s="9" t="s">
        <v>77</v>
      </c>
      <c r="AY931" s="249" t="s">
        <v>141</v>
      </c>
    </row>
    <row r="932" spans="2:65" s="10" customFormat="1" ht="11.25">
      <c r="B932" s="252"/>
      <c r="C932" s="271"/>
      <c r="D932" s="268" t="s">
        <v>152</v>
      </c>
      <c r="E932" s="272" t="s">
        <v>3</v>
      </c>
      <c r="F932" s="273" t="s">
        <v>85</v>
      </c>
      <c r="G932" s="271"/>
      <c r="H932" s="274">
        <v>1</v>
      </c>
      <c r="I932" s="271"/>
      <c r="J932" s="271"/>
      <c r="K932" s="271"/>
      <c r="L932" s="252"/>
      <c r="M932" s="254"/>
      <c r="T932" s="255"/>
      <c r="AT932" s="253" t="s">
        <v>152</v>
      </c>
      <c r="AU932" s="253" t="s">
        <v>87</v>
      </c>
      <c r="AV932" s="10" t="s">
        <v>87</v>
      </c>
      <c r="AW932" s="10" t="s">
        <v>37</v>
      </c>
      <c r="AX932" s="10" t="s">
        <v>85</v>
      </c>
      <c r="AY932" s="253" t="s">
        <v>141</v>
      </c>
    </row>
    <row r="933" spans="2:65" s="8" customFormat="1" ht="21.75" customHeight="1">
      <c r="B933" s="5"/>
      <c r="C933" s="260" t="s">
        <v>1293</v>
      </c>
      <c r="D933" s="260" t="s">
        <v>143</v>
      </c>
      <c r="E933" s="261" t="s">
        <v>1294</v>
      </c>
      <c r="F933" s="262" t="s">
        <v>1295</v>
      </c>
      <c r="G933" s="263" t="s">
        <v>226</v>
      </c>
      <c r="H933" s="264">
        <v>29.1</v>
      </c>
      <c r="I933" s="6"/>
      <c r="J933" s="266">
        <f>ROUND(I933*H933,2)</f>
        <v>0</v>
      </c>
      <c r="K933" s="262" t="s">
        <v>147</v>
      </c>
      <c r="L933" s="5"/>
      <c r="M933" s="7" t="s">
        <v>3</v>
      </c>
      <c r="N933" s="243" t="s">
        <v>48</v>
      </c>
      <c r="P933" s="244">
        <f>O933*H933</f>
        <v>0</v>
      </c>
      <c r="Q933" s="244">
        <v>2.2399999999999998E-3</v>
      </c>
      <c r="R933" s="244">
        <f>Q933*H933</f>
        <v>6.5183999999999992E-2</v>
      </c>
      <c r="S933" s="244">
        <v>0</v>
      </c>
      <c r="T933" s="245">
        <f>S933*H933</f>
        <v>0</v>
      </c>
      <c r="AR933" s="246" t="s">
        <v>254</v>
      </c>
      <c r="AT933" s="246" t="s">
        <v>143</v>
      </c>
      <c r="AU933" s="246" t="s">
        <v>87</v>
      </c>
      <c r="AY933" s="116" t="s">
        <v>141</v>
      </c>
      <c r="BE933" s="247">
        <f>IF(N933="základní",J933,0)</f>
        <v>0</v>
      </c>
      <c r="BF933" s="247">
        <f>IF(N933="snížená",J933,0)</f>
        <v>0</v>
      </c>
      <c r="BG933" s="247">
        <f>IF(N933="zákl. přenesená",J933,0)</f>
        <v>0</v>
      </c>
      <c r="BH933" s="247">
        <f>IF(N933="sníž. přenesená",J933,0)</f>
        <v>0</v>
      </c>
      <c r="BI933" s="247">
        <f>IF(N933="nulová",J933,0)</f>
        <v>0</v>
      </c>
      <c r="BJ933" s="116" t="s">
        <v>85</v>
      </c>
      <c r="BK933" s="247">
        <f>ROUND(I933*H933,2)</f>
        <v>0</v>
      </c>
      <c r="BL933" s="116" t="s">
        <v>254</v>
      </c>
      <c r="BM933" s="246" t="s">
        <v>1296</v>
      </c>
    </row>
    <row r="934" spans="2:65" s="8" customFormat="1" ht="11.25">
      <c r="B934" s="5"/>
      <c r="C934" s="172"/>
      <c r="D934" s="275" t="s">
        <v>150</v>
      </c>
      <c r="E934" s="172"/>
      <c r="F934" s="276" t="s">
        <v>1297</v>
      </c>
      <c r="G934" s="172"/>
      <c r="H934" s="172"/>
      <c r="I934" s="172"/>
      <c r="J934" s="172"/>
      <c r="K934" s="172"/>
      <c r="L934" s="5"/>
      <c r="M934" s="256"/>
      <c r="T934" s="142"/>
      <c r="AT934" s="116" t="s">
        <v>150</v>
      </c>
      <c r="AU934" s="116" t="s">
        <v>87</v>
      </c>
    </row>
    <row r="935" spans="2:65" s="9" customFormat="1" ht="11.25">
      <c r="B935" s="248"/>
      <c r="C935" s="267"/>
      <c r="D935" s="268" t="s">
        <v>152</v>
      </c>
      <c r="E935" s="269" t="s">
        <v>3</v>
      </c>
      <c r="F935" s="270" t="s">
        <v>153</v>
      </c>
      <c r="G935" s="267"/>
      <c r="H935" s="269" t="s">
        <v>3</v>
      </c>
      <c r="I935" s="267"/>
      <c r="J935" s="267"/>
      <c r="K935" s="267"/>
      <c r="L935" s="248"/>
      <c r="M935" s="250"/>
      <c r="T935" s="251"/>
      <c r="AT935" s="249" t="s">
        <v>152</v>
      </c>
      <c r="AU935" s="249" t="s">
        <v>87</v>
      </c>
      <c r="AV935" s="9" t="s">
        <v>85</v>
      </c>
      <c r="AW935" s="9" t="s">
        <v>37</v>
      </c>
      <c r="AX935" s="9" t="s">
        <v>77</v>
      </c>
      <c r="AY935" s="249" t="s">
        <v>141</v>
      </c>
    </row>
    <row r="936" spans="2:65" s="10" customFormat="1" ht="11.25">
      <c r="B936" s="252"/>
      <c r="C936" s="271"/>
      <c r="D936" s="268" t="s">
        <v>152</v>
      </c>
      <c r="E936" s="272" t="s">
        <v>3</v>
      </c>
      <c r="F936" s="273" t="s">
        <v>1298</v>
      </c>
      <c r="G936" s="271"/>
      <c r="H936" s="274">
        <v>14.1</v>
      </c>
      <c r="I936" s="271"/>
      <c r="J936" s="271"/>
      <c r="K936" s="271"/>
      <c r="L936" s="252"/>
      <c r="M936" s="254"/>
      <c r="T936" s="255"/>
      <c r="AT936" s="253" t="s">
        <v>152</v>
      </c>
      <c r="AU936" s="253" t="s">
        <v>87</v>
      </c>
      <c r="AV936" s="10" t="s">
        <v>87</v>
      </c>
      <c r="AW936" s="10" t="s">
        <v>37</v>
      </c>
      <c r="AX936" s="10" t="s">
        <v>77</v>
      </c>
      <c r="AY936" s="253" t="s">
        <v>141</v>
      </c>
    </row>
    <row r="937" spans="2:65" s="10" customFormat="1" ht="11.25">
      <c r="B937" s="252"/>
      <c r="C937" s="271"/>
      <c r="D937" s="268" t="s">
        <v>152</v>
      </c>
      <c r="E937" s="272" t="s">
        <v>3</v>
      </c>
      <c r="F937" s="273" t="s">
        <v>1299</v>
      </c>
      <c r="G937" s="271"/>
      <c r="H937" s="274">
        <v>15</v>
      </c>
      <c r="I937" s="271"/>
      <c r="J937" s="271"/>
      <c r="K937" s="271"/>
      <c r="L937" s="252"/>
      <c r="M937" s="254"/>
      <c r="T937" s="255"/>
      <c r="AT937" s="253" t="s">
        <v>152</v>
      </c>
      <c r="AU937" s="253" t="s">
        <v>87</v>
      </c>
      <c r="AV937" s="10" t="s">
        <v>87</v>
      </c>
      <c r="AW937" s="10" t="s">
        <v>37</v>
      </c>
      <c r="AX937" s="10" t="s">
        <v>77</v>
      </c>
      <c r="AY937" s="253" t="s">
        <v>141</v>
      </c>
    </row>
    <row r="938" spans="2:65" s="11" customFormat="1" ht="11.25">
      <c r="B938" s="318"/>
      <c r="C938" s="332"/>
      <c r="D938" s="268" t="s">
        <v>152</v>
      </c>
      <c r="E938" s="333" t="s">
        <v>3</v>
      </c>
      <c r="F938" s="334" t="s">
        <v>173</v>
      </c>
      <c r="G938" s="332"/>
      <c r="H938" s="335">
        <v>29.1</v>
      </c>
      <c r="I938" s="332"/>
      <c r="J938" s="332"/>
      <c r="K938" s="332"/>
      <c r="L938" s="318"/>
      <c r="M938" s="320"/>
      <c r="T938" s="321"/>
      <c r="AT938" s="319" t="s">
        <v>152</v>
      </c>
      <c r="AU938" s="319" t="s">
        <v>87</v>
      </c>
      <c r="AV938" s="11" t="s">
        <v>148</v>
      </c>
      <c r="AW938" s="11" t="s">
        <v>37</v>
      </c>
      <c r="AX938" s="11" t="s">
        <v>85</v>
      </c>
      <c r="AY938" s="319" t="s">
        <v>141</v>
      </c>
    </row>
    <row r="939" spans="2:65" s="8" customFormat="1" ht="24.2" customHeight="1">
      <c r="B939" s="5"/>
      <c r="C939" s="260" t="s">
        <v>1300</v>
      </c>
      <c r="D939" s="260" t="s">
        <v>143</v>
      </c>
      <c r="E939" s="261" t="s">
        <v>1301</v>
      </c>
      <c r="F939" s="262" t="s">
        <v>1302</v>
      </c>
      <c r="G939" s="263" t="s">
        <v>891</v>
      </c>
      <c r="H939" s="264">
        <v>7.5999999999999998E-2</v>
      </c>
      <c r="I939" s="6"/>
      <c r="J939" s="266">
        <f>ROUND(I939*H939,2)</f>
        <v>0</v>
      </c>
      <c r="K939" s="262" t="s">
        <v>147</v>
      </c>
      <c r="L939" s="5"/>
      <c r="M939" s="7" t="s">
        <v>3</v>
      </c>
      <c r="N939" s="243" t="s">
        <v>48</v>
      </c>
      <c r="P939" s="244">
        <f>O939*H939</f>
        <v>0</v>
      </c>
      <c r="Q939" s="244">
        <v>0</v>
      </c>
      <c r="R939" s="244">
        <f>Q939*H939</f>
        <v>0</v>
      </c>
      <c r="S939" s="244">
        <v>0</v>
      </c>
      <c r="T939" s="245">
        <f>S939*H939</f>
        <v>0</v>
      </c>
      <c r="AR939" s="246" t="s">
        <v>254</v>
      </c>
      <c r="AT939" s="246" t="s">
        <v>143</v>
      </c>
      <c r="AU939" s="246" t="s">
        <v>87</v>
      </c>
      <c r="AY939" s="116" t="s">
        <v>141</v>
      </c>
      <c r="BE939" s="247">
        <f>IF(N939="základní",J939,0)</f>
        <v>0</v>
      </c>
      <c r="BF939" s="247">
        <f>IF(N939="snížená",J939,0)</f>
        <v>0</v>
      </c>
      <c r="BG939" s="247">
        <f>IF(N939="zákl. přenesená",J939,0)</f>
        <v>0</v>
      </c>
      <c r="BH939" s="247">
        <f>IF(N939="sníž. přenesená",J939,0)</f>
        <v>0</v>
      </c>
      <c r="BI939" s="247">
        <f>IF(N939="nulová",J939,0)</f>
        <v>0</v>
      </c>
      <c r="BJ939" s="116" t="s">
        <v>85</v>
      </c>
      <c r="BK939" s="247">
        <f>ROUND(I939*H939,2)</f>
        <v>0</v>
      </c>
      <c r="BL939" s="116" t="s">
        <v>254</v>
      </c>
      <c r="BM939" s="246" t="s">
        <v>1303</v>
      </c>
    </row>
    <row r="940" spans="2:65" s="8" customFormat="1" ht="11.25">
      <c r="B940" s="5"/>
      <c r="C940" s="172"/>
      <c r="D940" s="275" t="s">
        <v>150</v>
      </c>
      <c r="E940" s="172"/>
      <c r="F940" s="276" t="s">
        <v>1304</v>
      </c>
      <c r="G940" s="172"/>
      <c r="H940" s="172"/>
      <c r="I940" s="172"/>
      <c r="J940" s="172"/>
      <c r="K940" s="172"/>
      <c r="L940" s="5"/>
      <c r="M940" s="256"/>
      <c r="T940" s="142"/>
      <c r="AT940" s="116" t="s">
        <v>150</v>
      </c>
      <c r="AU940" s="116" t="s">
        <v>87</v>
      </c>
    </row>
    <row r="941" spans="2:65" s="4" customFormat="1" ht="22.9" customHeight="1">
      <c r="B941" s="236"/>
      <c r="C941" s="277"/>
      <c r="D941" s="278" t="s">
        <v>76</v>
      </c>
      <c r="E941" s="279" t="s">
        <v>1305</v>
      </c>
      <c r="F941" s="279" t="s">
        <v>1306</v>
      </c>
      <c r="G941" s="277"/>
      <c r="H941" s="277"/>
      <c r="I941" s="277"/>
      <c r="J941" s="280">
        <f>BK941</f>
        <v>0</v>
      </c>
      <c r="K941" s="277"/>
      <c r="L941" s="236"/>
      <c r="M941" s="238"/>
      <c r="P941" s="239">
        <f>SUM(P942:P950)</f>
        <v>0</v>
      </c>
      <c r="R941" s="239">
        <f>SUM(R942:R950)</f>
        <v>0</v>
      </c>
      <c r="T941" s="240">
        <f>SUM(T942:T950)</f>
        <v>11.1745278</v>
      </c>
      <c r="AR941" s="237" t="s">
        <v>87</v>
      </c>
      <c r="AT941" s="241" t="s">
        <v>76</v>
      </c>
      <c r="AU941" s="241" t="s">
        <v>85</v>
      </c>
      <c r="AY941" s="237" t="s">
        <v>141</v>
      </c>
      <c r="BK941" s="242">
        <f>SUM(BK942:BK950)</f>
        <v>0</v>
      </c>
    </row>
    <row r="942" spans="2:65" s="8" customFormat="1" ht="16.5" customHeight="1">
      <c r="B942" s="5"/>
      <c r="C942" s="260" t="s">
        <v>1307</v>
      </c>
      <c r="D942" s="260" t="s">
        <v>143</v>
      </c>
      <c r="E942" s="261" t="s">
        <v>1308</v>
      </c>
      <c r="F942" s="262" t="s">
        <v>1309</v>
      </c>
      <c r="G942" s="263" t="s">
        <v>146</v>
      </c>
      <c r="H942" s="264">
        <v>342.25200000000001</v>
      </c>
      <c r="I942" s="6"/>
      <c r="J942" s="266">
        <f>ROUND(I942*H942,2)</f>
        <v>0</v>
      </c>
      <c r="K942" s="262" t="s">
        <v>147</v>
      </c>
      <c r="L942" s="5"/>
      <c r="M942" s="7" t="s">
        <v>3</v>
      </c>
      <c r="N942" s="243" t="s">
        <v>48</v>
      </c>
      <c r="P942" s="244">
        <f>O942*H942</f>
        <v>0</v>
      </c>
      <c r="Q942" s="244">
        <v>0</v>
      </c>
      <c r="R942" s="244">
        <f>Q942*H942</f>
        <v>0</v>
      </c>
      <c r="S942" s="244">
        <v>2.4649999999999998E-2</v>
      </c>
      <c r="T942" s="245">
        <f>S942*H942</f>
        <v>8.4365117999999999</v>
      </c>
      <c r="AR942" s="246" t="s">
        <v>254</v>
      </c>
      <c r="AT942" s="246" t="s">
        <v>143</v>
      </c>
      <c r="AU942" s="246" t="s">
        <v>87</v>
      </c>
      <c r="AY942" s="116" t="s">
        <v>141</v>
      </c>
      <c r="BE942" s="247">
        <f>IF(N942="základní",J942,0)</f>
        <v>0</v>
      </c>
      <c r="BF942" s="247">
        <f>IF(N942="snížená",J942,0)</f>
        <v>0</v>
      </c>
      <c r="BG942" s="247">
        <f>IF(N942="zákl. přenesená",J942,0)</f>
        <v>0</v>
      </c>
      <c r="BH942" s="247">
        <f>IF(N942="sníž. přenesená",J942,0)</f>
        <v>0</v>
      </c>
      <c r="BI942" s="247">
        <f>IF(N942="nulová",J942,0)</f>
        <v>0</v>
      </c>
      <c r="BJ942" s="116" t="s">
        <v>85</v>
      </c>
      <c r="BK942" s="247">
        <f>ROUND(I942*H942,2)</f>
        <v>0</v>
      </c>
      <c r="BL942" s="116" t="s">
        <v>254</v>
      </c>
      <c r="BM942" s="246" t="s">
        <v>1310</v>
      </c>
    </row>
    <row r="943" spans="2:65" s="8" customFormat="1" ht="11.25">
      <c r="B943" s="5"/>
      <c r="C943" s="172"/>
      <c r="D943" s="275" t="s">
        <v>150</v>
      </c>
      <c r="E943" s="172"/>
      <c r="F943" s="276" t="s">
        <v>1311</v>
      </c>
      <c r="G943" s="172"/>
      <c r="H943" s="172"/>
      <c r="I943" s="172"/>
      <c r="J943" s="172"/>
      <c r="K943" s="172"/>
      <c r="L943" s="5"/>
      <c r="M943" s="256"/>
      <c r="T943" s="142"/>
      <c r="AT943" s="116" t="s">
        <v>150</v>
      </c>
      <c r="AU943" s="116" t="s">
        <v>87</v>
      </c>
    </row>
    <row r="944" spans="2:65" s="9" customFormat="1" ht="11.25">
      <c r="B944" s="248"/>
      <c r="C944" s="267"/>
      <c r="D944" s="268" t="s">
        <v>152</v>
      </c>
      <c r="E944" s="269" t="s">
        <v>3</v>
      </c>
      <c r="F944" s="270" t="s">
        <v>153</v>
      </c>
      <c r="G944" s="267"/>
      <c r="H944" s="269" t="s">
        <v>3</v>
      </c>
      <c r="I944" s="267"/>
      <c r="J944" s="267"/>
      <c r="K944" s="267"/>
      <c r="L944" s="248"/>
      <c r="M944" s="250"/>
      <c r="T944" s="251"/>
      <c r="AT944" s="249" t="s">
        <v>152</v>
      </c>
      <c r="AU944" s="249" t="s">
        <v>87</v>
      </c>
      <c r="AV944" s="9" t="s">
        <v>85</v>
      </c>
      <c r="AW944" s="9" t="s">
        <v>37</v>
      </c>
      <c r="AX944" s="9" t="s">
        <v>77</v>
      </c>
      <c r="AY944" s="249" t="s">
        <v>141</v>
      </c>
    </row>
    <row r="945" spans="2:65" s="9" customFormat="1" ht="11.25">
      <c r="B945" s="248"/>
      <c r="C945" s="267"/>
      <c r="D945" s="268" t="s">
        <v>152</v>
      </c>
      <c r="E945" s="269" t="s">
        <v>3</v>
      </c>
      <c r="F945" s="270" t="s">
        <v>469</v>
      </c>
      <c r="G945" s="267"/>
      <c r="H945" s="269" t="s">
        <v>3</v>
      </c>
      <c r="I945" s="267"/>
      <c r="J945" s="267"/>
      <c r="K945" s="267"/>
      <c r="L945" s="248"/>
      <c r="M945" s="250"/>
      <c r="T945" s="251"/>
      <c r="AT945" s="249" t="s">
        <v>152</v>
      </c>
      <c r="AU945" s="249" t="s">
        <v>87</v>
      </c>
      <c r="AV945" s="9" t="s">
        <v>85</v>
      </c>
      <c r="AW945" s="9" t="s">
        <v>37</v>
      </c>
      <c r="AX945" s="9" t="s">
        <v>77</v>
      </c>
      <c r="AY945" s="249" t="s">
        <v>141</v>
      </c>
    </row>
    <row r="946" spans="2:65" s="10" customFormat="1" ht="11.25">
      <c r="B946" s="252"/>
      <c r="C946" s="271"/>
      <c r="D946" s="268" t="s">
        <v>152</v>
      </c>
      <c r="E946" s="272" t="s">
        <v>3</v>
      </c>
      <c r="F946" s="273" t="s">
        <v>1312</v>
      </c>
      <c r="G946" s="271"/>
      <c r="H946" s="274">
        <v>100.12</v>
      </c>
      <c r="I946" s="271"/>
      <c r="J946" s="271"/>
      <c r="K946" s="271"/>
      <c r="L946" s="252"/>
      <c r="M946" s="254"/>
      <c r="T946" s="255"/>
      <c r="AT946" s="253" t="s">
        <v>152</v>
      </c>
      <c r="AU946" s="253" t="s">
        <v>87</v>
      </c>
      <c r="AV946" s="10" t="s">
        <v>87</v>
      </c>
      <c r="AW946" s="10" t="s">
        <v>37</v>
      </c>
      <c r="AX946" s="10" t="s">
        <v>77</v>
      </c>
      <c r="AY946" s="253" t="s">
        <v>141</v>
      </c>
    </row>
    <row r="947" spans="2:65" s="10" customFormat="1" ht="11.25">
      <c r="B947" s="252"/>
      <c r="C947" s="271"/>
      <c r="D947" s="268" t="s">
        <v>152</v>
      </c>
      <c r="E947" s="272" t="s">
        <v>3</v>
      </c>
      <c r="F947" s="273" t="s">
        <v>1313</v>
      </c>
      <c r="G947" s="271"/>
      <c r="H947" s="274">
        <v>242.13200000000001</v>
      </c>
      <c r="I947" s="271"/>
      <c r="J947" s="271"/>
      <c r="K947" s="271"/>
      <c r="L947" s="252"/>
      <c r="M947" s="254"/>
      <c r="T947" s="255"/>
      <c r="AT947" s="253" t="s">
        <v>152</v>
      </c>
      <c r="AU947" s="253" t="s">
        <v>87</v>
      </c>
      <c r="AV947" s="10" t="s">
        <v>87</v>
      </c>
      <c r="AW947" s="10" t="s">
        <v>37</v>
      </c>
      <c r="AX947" s="10" t="s">
        <v>77</v>
      </c>
      <c r="AY947" s="253" t="s">
        <v>141</v>
      </c>
    </row>
    <row r="948" spans="2:65" s="11" customFormat="1" ht="11.25">
      <c r="B948" s="318"/>
      <c r="C948" s="332"/>
      <c r="D948" s="268" t="s">
        <v>152</v>
      </c>
      <c r="E948" s="333" t="s">
        <v>3</v>
      </c>
      <c r="F948" s="334" t="s">
        <v>173</v>
      </c>
      <c r="G948" s="332"/>
      <c r="H948" s="335">
        <v>342.25200000000001</v>
      </c>
      <c r="I948" s="332"/>
      <c r="J948" s="332"/>
      <c r="K948" s="332"/>
      <c r="L948" s="318"/>
      <c r="M948" s="320"/>
      <c r="T948" s="321"/>
      <c r="AT948" s="319" t="s">
        <v>152</v>
      </c>
      <c r="AU948" s="319" t="s">
        <v>87</v>
      </c>
      <c r="AV948" s="11" t="s">
        <v>148</v>
      </c>
      <c r="AW948" s="11" t="s">
        <v>37</v>
      </c>
      <c r="AX948" s="11" t="s">
        <v>85</v>
      </c>
      <c r="AY948" s="319" t="s">
        <v>141</v>
      </c>
    </row>
    <row r="949" spans="2:65" s="8" customFormat="1" ht="16.5" customHeight="1">
      <c r="B949" s="5"/>
      <c r="C949" s="260" t="s">
        <v>1314</v>
      </c>
      <c r="D949" s="260" t="s">
        <v>143</v>
      </c>
      <c r="E949" s="261" t="s">
        <v>1315</v>
      </c>
      <c r="F949" s="262" t="s">
        <v>1316</v>
      </c>
      <c r="G949" s="263" t="s">
        <v>146</v>
      </c>
      <c r="H949" s="264">
        <v>342.25200000000001</v>
      </c>
      <c r="I949" s="6"/>
      <c r="J949" s="266">
        <f>ROUND(I949*H949,2)</f>
        <v>0</v>
      </c>
      <c r="K949" s="262" t="s">
        <v>147</v>
      </c>
      <c r="L949" s="5"/>
      <c r="M949" s="7" t="s">
        <v>3</v>
      </c>
      <c r="N949" s="243" t="s">
        <v>48</v>
      </c>
      <c r="P949" s="244">
        <f>O949*H949</f>
        <v>0</v>
      </c>
      <c r="Q949" s="244">
        <v>0</v>
      </c>
      <c r="R949" s="244">
        <f>Q949*H949</f>
        <v>0</v>
      </c>
      <c r="S949" s="244">
        <v>8.0000000000000002E-3</v>
      </c>
      <c r="T949" s="245">
        <f>S949*H949</f>
        <v>2.738016</v>
      </c>
      <c r="AR949" s="246" t="s">
        <v>254</v>
      </c>
      <c r="AT949" s="246" t="s">
        <v>143</v>
      </c>
      <c r="AU949" s="246" t="s">
        <v>87</v>
      </c>
      <c r="AY949" s="116" t="s">
        <v>141</v>
      </c>
      <c r="BE949" s="247">
        <f>IF(N949="základní",J949,0)</f>
        <v>0</v>
      </c>
      <c r="BF949" s="247">
        <f>IF(N949="snížená",J949,0)</f>
        <v>0</v>
      </c>
      <c r="BG949" s="247">
        <f>IF(N949="zákl. přenesená",J949,0)</f>
        <v>0</v>
      </c>
      <c r="BH949" s="247">
        <f>IF(N949="sníž. přenesená",J949,0)</f>
        <v>0</v>
      </c>
      <c r="BI949" s="247">
        <f>IF(N949="nulová",J949,0)</f>
        <v>0</v>
      </c>
      <c r="BJ949" s="116" t="s">
        <v>85</v>
      </c>
      <c r="BK949" s="247">
        <f>ROUND(I949*H949,2)</f>
        <v>0</v>
      </c>
      <c r="BL949" s="116" t="s">
        <v>254</v>
      </c>
      <c r="BM949" s="246" t="s">
        <v>1317</v>
      </c>
    </row>
    <row r="950" spans="2:65" s="8" customFormat="1" ht="11.25">
      <c r="B950" s="5"/>
      <c r="C950" s="172"/>
      <c r="D950" s="275" t="s">
        <v>150</v>
      </c>
      <c r="E950" s="172"/>
      <c r="F950" s="276" t="s">
        <v>1318</v>
      </c>
      <c r="G950" s="172"/>
      <c r="H950" s="172"/>
      <c r="I950" s="172"/>
      <c r="J950" s="172"/>
      <c r="K950" s="172"/>
      <c r="L950" s="5"/>
      <c r="M950" s="256"/>
      <c r="T950" s="142"/>
      <c r="AT950" s="116" t="s">
        <v>150</v>
      </c>
      <c r="AU950" s="116" t="s">
        <v>87</v>
      </c>
    </row>
    <row r="951" spans="2:65" s="4" customFormat="1" ht="22.9" customHeight="1">
      <c r="B951" s="236"/>
      <c r="C951" s="277"/>
      <c r="D951" s="278" t="s">
        <v>76</v>
      </c>
      <c r="E951" s="279" t="s">
        <v>1319</v>
      </c>
      <c r="F951" s="279" t="s">
        <v>1320</v>
      </c>
      <c r="G951" s="277"/>
      <c r="H951" s="277"/>
      <c r="I951" s="277"/>
      <c r="J951" s="280">
        <f>BK951</f>
        <v>0</v>
      </c>
      <c r="K951" s="277"/>
      <c r="L951" s="236"/>
      <c r="M951" s="238"/>
      <c r="P951" s="239">
        <f>SUM(P952:P969)</f>
        <v>0</v>
      </c>
      <c r="R951" s="239">
        <f>SUM(R952:R969)</f>
        <v>0</v>
      </c>
      <c r="T951" s="240">
        <f>SUM(T952:T969)</f>
        <v>0.71340000000000003</v>
      </c>
      <c r="AR951" s="237" t="s">
        <v>87</v>
      </c>
      <c r="AT951" s="241" t="s">
        <v>76</v>
      </c>
      <c r="AU951" s="241" t="s">
        <v>85</v>
      </c>
      <c r="AY951" s="237" t="s">
        <v>141</v>
      </c>
      <c r="BK951" s="242">
        <f>SUM(BK952:BK969)</f>
        <v>0</v>
      </c>
    </row>
    <row r="952" spans="2:65" s="8" customFormat="1" ht="16.5" customHeight="1">
      <c r="B952" s="5"/>
      <c r="C952" s="260" t="s">
        <v>1321</v>
      </c>
      <c r="D952" s="260" t="s">
        <v>143</v>
      </c>
      <c r="E952" s="261" t="s">
        <v>1322</v>
      </c>
      <c r="F952" s="262" t="s">
        <v>1323</v>
      </c>
      <c r="G952" s="263" t="s">
        <v>226</v>
      </c>
      <c r="H952" s="264">
        <v>40</v>
      </c>
      <c r="I952" s="6"/>
      <c r="J952" s="266">
        <f>ROUND(I952*H952,2)</f>
        <v>0</v>
      </c>
      <c r="K952" s="262" t="s">
        <v>147</v>
      </c>
      <c r="L952" s="5"/>
      <c r="M952" s="7" t="s">
        <v>3</v>
      </c>
      <c r="N952" s="243" t="s">
        <v>48</v>
      </c>
      <c r="P952" s="244">
        <f>O952*H952</f>
        <v>0</v>
      </c>
      <c r="Q952" s="244">
        <v>0</v>
      </c>
      <c r="R952" s="244">
        <f>Q952*H952</f>
        <v>0</v>
      </c>
      <c r="S952" s="244">
        <v>1.6E-2</v>
      </c>
      <c r="T952" s="245">
        <f>S952*H952</f>
        <v>0.64</v>
      </c>
      <c r="AR952" s="246" t="s">
        <v>254</v>
      </c>
      <c r="AT952" s="246" t="s">
        <v>143</v>
      </c>
      <c r="AU952" s="246" t="s">
        <v>87</v>
      </c>
      <c r="AY952" s="116" t="s">
        <v>141</v>
      </c>
      <c r="BE952" s="247">
        <f>IF(N952="základní",J952,0)</f>
        <v>0</v>
      </c>
      <c r="BF952" s="247">
        <f>IF(N952="snížená",J952,0)</f>
        <v>0</v>
      </c>
      <c r="BG952" s="247">
        <f>IF(N952="zákl. přenesená",J952,0)</f>
        <v>0</v>
      </c>
      <c r="BH952" s="247">
        <f>IF(N952="sníž. přenesená",J952,0)</f>
        <v>0</v>
      </c>
      <c r="BI952" s="247">
        <f>IF(N952="nulová",J952,0)</f>
        <v>0</v>
      </c>
      <c r="BJ952" s="116" t="s">
        <v>85</v>
      </c>
      <c r="BK952" s="247">
        <f>ROUND(I952*H952,2)</f>
        <v>0</v>
      </c>
      <c r="BL952" s="116" t="s">
        <v>254</v>
      </c>
      <c r="BM952" s="246" t="s">
        <v>1324</v>
      </c>
    </row>
    <row r="953" spans="2:65" s="8" customFormat="1" ht="11.25">
      <c r="B953" s="5"/>
      <c r="C953" s="172"/>
      <c r="D953" s="275" t="s">
        <v>150</v>
      </c>
      <c r="E953" s="172"/>
      <c r="F953" s="276" t="s">
        <v>1325</v>
      </c>
      <c r="G953" s="172"/>
      <c r="H953" s="172"/>
      <c r="I953" s="172"/>
      <c r="J953" s="172"/>
      <c r="K953" s="172"/>
      <c r="L953" s="5"/>
      <c r="M953" s="256"/>
      <c r="T953" s="142"/>
      <c r="AT953" s="116" t="s">
        <v>150</v>
      </c>
      <c r="AU953" s="116" t="s">
        <v>87</v>
      </c>
    </row>
    <row r="954" spans="2:65" s="9" customFormat="1" ht="11.25">
      <c r="B954" s="248"/>
      <c r="C954" s="267"/>
      <c r="D954" s="268" t="s">
        <v>152</v>
      </c>
      <c r="E954" s="269" t="s">
        <v>3</v>
      </c>
      <c r="F954" s="270" t="s">
        <v>153</v>
      </c>
      <c r="G954" s="267"/>
      <c r="H954" s="269" t="s">
        <v>3</v>
      </c>
      <c r="I954" s="267"/>
      <c r="J954" s="267"/>
      <c r="K954" s="267"/>
      <c r="L954" s="248"/>
      <c r="M954" s="250"/>
      <c r="T954" s="251"/>
      <c r="AT954" s="249" t="s">
        <v>152</v>
      </c>
      <c r="AU954" s="249" t="s">
        <v>87</v>
      </c>
      <c r="AV954" s="9" t="s">
        <v>85</v>
      </c>
      <c r="AW954" s="9" t="s">
        <v>37</v>
      </c>
      <c r="AX954" s="9" t="s">
        <v>77</v>
      </c>
      <c r="AY954" s="249" t="s">
        <v>141</v>
      </c>
    </row>
    <row r="955" spans="2:65" s="10" customFormat="1" ht="11.25">
      <c r="B955" s="252"/>
      <c r="C955" s="271"/>
      <c r="D955" s="268" t="s">
        <v>152</v>
      </c>
      <c r="E955" s="272" t="s">
        <v>3</v>
      </c>
      <c r="F955" s="273" t="s">
        <v>1326</v>
      </c>
      <c r="G955" s="271"/>
      <c r="H955" s="274">
        <v>3</v>
      </c>
      <c r="I955" s="271"/>
      <c r="J955" s="271"/>
      <c r="K955" s="271"/>
      <c r="L955" s="252"/>
      <c r="M955" s="254"/>
      <c r="T955" s="255"/>
      <c r="AT955" s="253" t="s">
        <v>152</v>
      </c>
      <c r="AU955" s="253" t="s">
        <v>87</v>
      </c>
      <c r="AV955" s="10" t="s">
        <v>87</v>
      </c>
      <c r="AW955" s="10" t="s">
        <v>37</v>
      </c>
      <c r="AX955" s="10" t="s">
        <v>77</v>
      </c>
      <c r="AY955" s="253" t="s">
        <v>141</v>
      </c>
    </row>
    <row r="956" spans="2:65" s="10" customFormat="1" ht="11.25">
      <c r="B956" s="252"/>
      <c r="C956" s="271"/>
      <c r="D956" s="268" t="s">
        <v>152</v>
      </c>
      <c r="E956" s="272" t="s">
        <v>3</v>
      </c>
      <c r="F956" s="273" t="s">
        <v>1327</v>
      </c>
      <c r="G956" s="271"/>
      <c r="H956" s="274">
        <v>37</v>
      </c>
      <c r="I956" s="271"/>
      <c r="J956" s="271"/>
      <c r="K956" s="271"/>
      <c r="L956" s="252"/>
      <c r="M956" s="254"/>
      <c r="T956" s="255"/>
      <c r="AT956" s="253" t="s">
        <v>152</v>
      </c>
      <c r="AU956" s="253" t="s">
        <v>87</v>
      </c>
      <c r="AV956" s="10" t="s">
        <v>87</v>
      </c>
      <c r="AW956" s="10" t="s">
        <v>37</v>
      </c>
      <c r="AX956" s="10" t="s">
        <v>77</v>
      </c>
      <c r="AY956" s="253" t="s">
        <v>141</v>
      </c>
    </row>
    <row r="957" spans="2:65" s="11" customFormat="1" ht="11.25">
      <c r="B957" s="318"/>
      <c r="C957" s="332"/>
      <c r="D957" s="268" t="s">
        <v>152</v>
      </c>
      <c r="E957" s="333" t="s">
        <v>3</v>
      </c>
      <c r="F957" s="334" t="s">
        <v>173</v>
      </c>
      <c r="G957" s="332"/>
      <c r="H957" s="335">
        <v>40</v>
      </c>
      <c r="I957" s="332"/>
      <c r="J957" s="332"/>
      <c r="K957" s="332"/>
      <c r="L957" s="318"/>
      <c r="M957" s="320"/>
      <c r="T957" s="321"/>
      <c r="AT957" s="319" t="s">
        <v>152</v>
      </c>
      <c r="AU957" s="319" t="s">
        <v>87</v>
      </c>
      <c r="AV957" s="11" t="s">
        <v>148</v>
      </c>
      <c r="AW957" s="11" t="s">
        <v>37</v>
      </c>
      <c r="AX957" s="11" t="s">
        <v>85</v>
      </c>
      <c r="AY957" s="319" t="s">
        <v>141</v>
      </c>
    </row>
    <row r="958" spans="2:65" s="8" customFormat="1" ht="21.75" customHeight="1">
      <c r="B958" s="5"/>
      <c r="C958" s="260" t="s">
        <v>1328</v>
      </c>
      <c r="D958" s="260" t="s">
        <v>143</v>
      </c>
      <c r="E958" s="261" t="s">
        <v>1329</v>
      </c>
      <c r="F958" s="262" t="s">
        <v>1330</v>
      </c>
      <c r="G958" s="263" t="s">
        <v>146</v>
      </c>
      <c r="H958" s="264">
        <v>6.9</v>
      </c>
      <c r="I958" s="6"/>
      <c r="J958" s="266">
        <f>ROUND(I958*H958,2)</f>
        <v>0</v>
      </c>
      <c r="K958" s="262" t="s">
        <v>147</v>
      </c>
      <c r="L958" s="5"/>
      <c r="M958" s="7" t="s">
        <v>3</v>
      </c>
      <c r="N958" s="243" t="s">
        <v>48</v>
      </c>
      <c r="P958" s="244">
        <f>O958*H958</f>
        <v>0</v>
      </c>
      <c r="Q958" s="244">
        <v>0</v>
      </c>
      <c r="R958" s="244">
        <f>Q958*H958</f>
        <v>0</v>
      </c>
      <c r="S958" s="244">
        <v>0.01</v>
      </c>
      <c r="T958" s="245">
        <f>S958*H958</f>
        <v>6.9000000000000006E-2</v>
      </c>
      <c r="AR958" s="246" t="s">
        <v>254</v>
      </c>
      <c r="AT958" s="246" t="s">
        <v>143</v>
      </c>
      <c r="AU958" s="246" t="s">
        <v>87</v>
      </c>
      <c r="AY958" s="116" t="s">
        <v>141</v>
      </c>
      <c r="BE958" s="247">
        <f>IF(N958="základní",J958,0)</f>
        <v>0</v>
      </c>
      <c r="BF958" s="247">
        <f>IF(N958="snížená",J958,0)</f>
        <v>0</v>
      </c>
      <c r="BG958" s="247">
        <f>IF(N958="zákl. přenesená",J958,0)</f>
        <v>0</v>
      </c>
      <c r="BH958" s="247">
        <f>IF(N958="sníž. přenesená",J958,0)</f>
        <v>0</v>
      </c>
      <c r="BI958" s="247">
        <f>IF(N958="nulová",J958,0)</f>
        <v>0</v>
      </c>
      <c r="BJ958" s="116" t="s">
        <v>85</v>
      </c>
      <c r="BK958" s="247">
        <f>ROUND(I958*H958,2)</f>
        <v>0</v>
      </c>
      <c r="BL958" s="116" t="s">
        <v>254</v>
      </c>
      <c r="BM958" s="246" t="s">
        <v>1331</v>
      </c>
    </row>
    <row r="959" spans="2:65" s="8" customFormat="1" ht="11.25">
      <c r="B959" s="5"/>
      <c r="C959" s="172"/>
      <c r="D959" s="275" t="s">
        <v>150</v>
      </c>
      <c r="E959" s="172"/>
      <c r="F959" s="276" t="s">
        <v>1332</v>
      </c>
      <c r="G959" s="172"/>
      <c r="H959" s="172"/>
      <c r="I959" s="172"/>
      <c r="J959" s="172"/>
      <c r="K959" s="172"/>
      <c r="L959" s="5"/>
      <c r="M959" s="256"/>
      <c r="T959" s="142"/>
      <c r="AT959" s="116" t="s">
        <v>150</v>
      </c>
      <c r="AU959" s="116" t="s">
        <v>87</v>
      </c>
    </row>
    <row r="960" spans="2:65" s="9" customFormat="1" ht="11.25">
      <c r="B960" s="248"/>
      <c r="C960" s="267"/>
      <c r="D960" s="268" t="s">
        <v>152</v>
      </c>
      <c r="E960" s="269" t="s">
        <v>3</v>
      </c>
      <c r="F960" s="270" t="s">
        <v>153</v>
      </c>
      <c r="G960" s="267"/>
      <c r="H960" s="269" t="s">
        <v>3</v>
      </c>
      <c r="I960" s="267"/>
      <c r="J960" s="267"/>
      <c r="K960" s="267"/>
      <c r="L960" s="248"/>
      <c r="M960" s="250"/>
      <c r="T960" s="251"/>
      <c r="AT960" s="249" t="s">
        <v>152</v>
      </c>
      <c r="AU960" s="249" t="s">
        <v>87</v>
      </c>
      <c r="AV960" s="9" t="s">
        <v>85</v>
      </c>
      <c r="AW960" s="9" t="s">
        <v>37</v>
      </c>
      <c r="AX960" s="9" t="s">
        <v>77</v>
      </c>
      <c r="AY960" s="249" t="s">
        <v>141</v>
      </c>
    </row>
    <row r="961" spans="2:65" s="9" customFormat="1" ht="11.25">
      <c r="B961" s="248"/>
      <c r="C961" s="267"/>
      <c r="D961" s="268" t="s">
        <v>152</v>
      </c>
      <c r="E961" s="269" t="s">
        <v>3</v>
      </c>
      <c r="F961" s="270" t="s">
        <v>1333</v>
      </c>
      <c r="G961" s="267"/>
      <c r="H961" s="269" t="s">
        <v>3</v>
      </c>
      <c r="I961" s="267"/>
      <c r="J961" s="267"/>
      <c r="K961" s="267"/>
      <c r="L961" s="248"/>
      <c r="M961" s="250"/>
      <c r="T961" s="251"/>
      <c r="AT961" s="249" t="s">
        <v>152</v>
      </c>
      <c r="AU961" s="249" t="s">
        <v>87</v>
      </c>
      <c r="AV961" s="9" t="s">
        <v>85</v>
      </c>
      <c r="AW961" s="9" t="s">
        <v>37</v>
      </c>
      <c r="AX961" s="9" t="s">
        <v>77</v>
      </c>
      <c r="AY961" s="249" t="s">
        <v>141</v>
      </c>
    </row>
    <row r="962" spans="2:65" s="10" customFormat="1" ht="11.25">
      <c r="B962" s="252"/>
      <c r="C962" s="271"/>
      <c r="D962" s="268" t="s">
        <v>152</v>
      </c>
      <c r="E962" s="272" t="s">
        <v>3</v>
      </c>
      <c r="F962" s="273" t="s">
        <v>1334</v>
      </c>
      <c r="G962" s="271"/>
      <c r="H962" s="274">
        <v>6.9</v>
      </c>
      <c r="I962" s="271"/>
      <c r="J962" s="271"/>
      <c r="K962" s="271"/>
      <c r="L962" s="252"/>
      <c r="M962" s="254"/>
      <c r="T962" s="255"/>
      <c r="AT962" s="253" t="s">
        <v>152</v>
      </c>
      <c r="AU962" s="253" t="s">
        <v>87</v>
      </c>
      <c r="AV962" s="10" t="s">
        <v>87</v>
      </c>
      <c r="AW962" s="10" t="s">
        <v>37</v>
      </c>
      <c r="AX962" s="10" t="s">
        <v>77</v>
      </c>
      <c r="AY962" s="253" t="s">
        <v>141</v>
      </c>
    </row>
    <row r="963" spans="2:65" s="11" customFormat="1" ht="11.25">
      <c r="B963" s="318"/>
      <c r="C963" s="332"/>
      <c r="D963" s="268" t="s">
        <v>152</v>
      </c>
      <c r="E963" s="333" t="s">
        <v>3</v>
      </c>
      <c r="F963" s="334" t="s">
        <v>173</v>
      </c>
      <c r="G963" s="332"/>
      <c r="H963" s="335">
        <v>6.9</v>
      </c>
      <c r="I963" s="332"/>
      <c r="J963" s="332"/>
      <c r="K963" s="332"/>
      <c r="L963" s="318"/>
      <c r="M963" s="320"/>
      <c r="T963" s="321"/>
      <c r="AT963" s="319" t="s">
        <v>152</v>
      </c>
      <c r="AU963" s="319" t="s">
        <v>87</v>
      </c>
      <c r="AV963" s="11" t="s">
        <v>148</v>
      </c>
      <c r="AW963" s="11" t="s">
        <v>37</v>
      </c>
      <c r="AX963" s="11" t="s">
        <v>85</v>
      </c>
      <c r="AY963" s="319" t="s">
        <v>141</v>
      </c>
    </row>
    <row r="964" spans="2:65" s="8" customFormat="1" ht="16.5" customHeight="1">
      <c r="B964" s="5"/>
      <c r="C964" s="260" t="s">
        <v>1335</v>
      </c>
      <c r="D964" s="260" t="s">
        <v>143</v>
      </c>
      <c r="E964" s="261" t="s">
        <v>1336</v>
      </c>
      <c r="F964" s="262" t="s">
        <v>1337</v>
      </c>
      <c r="G964" s="263" t="s">
        <v>226</v>
      </c>
      <c r="H964" s="264">
        <v>4.4000000000000004</v>
      </c>
      <c r="I964" s="6"/>
      <c r="J964" s="266">
        <f>ROUND(I964*H964,2)</f>
        <v>0</v>
      </c>
      <c r="K964" s="262" t="s">
        <v>147</v>
      </c>
      <c r="L964" s="5"/>
      <c r="M964" s="7" t="s">
        <v>3</v>
      </c>
      <c r="N964" s="243" t="s">
        <v>48</v>
      </c>
      <c r="P964" s="244">
        <f>O964*H964</f>
        <v>0</v>
      </c>
      <c r="Q964" s="244">
        <v>0</v>
      </c>
      <c r="R964" s="244">
        <f>Q964*H964</f>
        <v>0</v>
      </c>
      <c r="S964" s="244">
        <v>1E-3</v>
      </c>
      <c r="T964" s="245">
        <f>S964*H964</f>
        <v>4.4000000000000003E-3</v>
      </c>
      <c r="AR964" s="246" t="s">
        <v>254</v>
      </c>
      <c r="AT964" s="246" t="s">
        <v>143</v>
      </c>
      <c r="AU964" s="246" t="s">
        <v>87</v>
      </c>
      <c r="AY964" s="116" t="s">
        <v>141</v>
      </c>
      <c r="BE964" s="247">
        <f>IF(N964="základní",J964,0)</f>
        <v>0</v>
      </c>
      <c r="BF964" s="247">
        <f>IF(N964="snížená",J964,0)</f>
        <v>0</v>
      </c>
      <c r="BG964" s="247">
        <f>IF(N964="zákl. přenesená",J964,0)</f>
        <v>0</v>
      </c>
      <c r="BH964" s="247">
        <f>IF(N964="sníž. přenesená",J964,0)</f>
        <v>0</v>
      </c>
      <c r="BI964" s="247">
        <f>IF(N964="nulová",J964,0)</f>
        <v>0</v>
      </c>
      <c r="BJ964" s="116" t="s">
        <v>85</v>
      </c>
      <c r="BK964" s="247">
        <f>ROUND(I964*H964,2)</f>
        <v>0</v>
      </c>
      <c r="BL964" s="116" t="s">
        <v>254</v>
      </c>
      <c r="BM964" s="246" t="s">
        <v>1338</v>
      </c>
    </row>
    <row r="965" spans="2:65" s="8" customFormat="1" ht="11.25">
      <c r="B965" s="5"/>
      <c r="C965" s="172"/>
      <c r="D965" s="275" t="s">
        <v>150</v>
      </c>
      <c r="E965" s="172"/>
      <c r="F965" s="276" t="s">
        <v>1339</v>
      </c>
      <c r="G965" s="172"/>
      <c r="H965" s="172"/>
      <c r="I965" s="172"/>
      <c r="J965" s="172"/>
      <c r="K965" s="172"/>
      <c r="L965" s="5"/>
      <c r="M965" s="256"/>
      <c r="T965" s="142"/>
      <c r="AT965" s="116" t="s">
        <v>150</v>
      </c>
      <c r="AU965" s="116" t="s">
        <v>87</v>
      </c>
    </row>
    <row r="966" spans="2:65" s="9" customFormat="1" ht="11.25">
      <c r="B966" s="248"/>
      <c r="C966" s="267"/>
      <c r="D966" s="268" t="s">
        <v>152</v>
      </c>
      <c r="E966" s="269" t="s">
        <v>3</v>
      </c>
      <c r="F966" s="270" t="s">
        <v>1340</v>
      </c>
      <c r="G966" s="267"/>
      <c r="H966" s="269" t="s">
        <v>3</v>
      </c>
      <c r="I966" s="267"/>
      <c r="J966" s="267"/>
      <c r="K966" s="267"/>
      <c r="L966" s="248"/>
      <c r="M966" s="250"/>
      <c r="T966" s="251"/>
      <c r="AT966" s="249" t="s">
        <v>152</v>
      </c>
      <c r="AU966" s="249" t="s">
        <v>87</v>
      </c>
      <c r="AV966" s="9" t="s">
        <v>85</v>
      </c>
      <c r="AW966" s="9" t="s">
        <v>37</v>
      </c>
      <c r="AX966" s="9" t="s">
        <v>77</v>
      </c>
      <c r="AY966" s="249" t="s">
        <v>141</v>
      </c>
    </row>
    <row r="967" spans="2:65" s="10" customFormat="1" ht="11.25">
      <c r="B967" s="252"/>
      <c r="C967" s="271"/>
      <c r="D967" s="268" t="s">
        <v>152</v>
      </c>
      <c r="E967" s="272" t="s">
        <v>3</v>
      </c>
      <c r="F967" s="273" t="s">
        <v>1341</v>
      </c>
      <c r="G967" s="271"/>
      <c r="H967" s="274">
        <v>4.4000000000000004</v>
      </c>
      <c r="I967" s="271"/>
      <c r="J967" s="271"/>
      <c r="K967" s="271"/>
      <c r="L967" s="252"/>
      <c r="M967" s="254"/>
      <c r="T967" s="255"/>
      <c r="AT967" s="253" t="s">
        <v>152</v>
      </c>
      <c r="AU967" s="253" t="s">
        <v>87</v>
      </c>
      <c r="AV967" s="10" t="s">
        <v>87</v>
      </c>
      <c r="AW967" s="10" t="s">
        <v>37</v>
      </c>
      <c r="AX967" s="10" t="s">
        <v>85</v>
      </c>
      <c r="AY967" s="253" t="s">
        <v>141</v>
      </c>
    </row>
    <row r="968" spans="2:65" s="8" customFormat="1" ht="24.2" customHeight="1">
      <c r="B968" s="5"/>
      <c r="C968" s="260" t="s">
        <v>1342</v>
      </c>
      <c r="D968" s="260" t="s">
        <v>143</v>
      </c>
      <c r="E968" s="261" t="s">
        <v>1343</v>
      </c>
      <c r="F968" s="262" t="s">
        <v>1344</v>
      </c>
      <c r="G968" s="263" t="s">
        <v>1345</v>
      </c>
      <c r="H968" s="15"/>
      <c r="I968" s="6"/>
      <c r="J968" s="266">
        <f>ROUND(I968*H968,2)</f>
        <v>0</v>
      </c>
      <c r="K968" s="262" t="s">
        <v>147</v>
      </c>
      <c r="L968" s="5"/>
      <c r="M968" s="7" t="s">
        <v>3</v>
      </c>
      <c r="N968" s="243" t="s">
        <v>48</v>
      </c>
      <c r="P968" s="244">
        <f>O968*H968</f>
        <v>0</v>
      </c>
      <c r="Q968" s="244">
        <v>0</v>
      </c>
      <c r="R968" s="244">
        <f>Q968*H968</f>
        <v>0</v>
      </c>
      <c r="S968" s="244">
        <v>0</v>
      </c>
      <c r="T968" s="245">
        <f>S968*H968</f>
        <v>0</v>
      </c>
      <c r="AR968" s="246" t="s">
        <v>254</v>
      </c>
      <c r="AT968" s="246" t="s">
        <v>143</v>
      </c>
      <c r="AU968" s="246" t="s">
        <v>87</v>
      </c>
      <c r="AY968" s="116" t="s">
        <v>141</v>
      </c>
      <c r="BE968" s="247">
        <f>IF(N968="základní",J968,0)</f>
        <v>0</v>
      </c>
      <c r="BF968" s="247">
        <f>IF(N968="snížená",J968,0)</f>
        <v>0</v>
      </c>
      <c r="BG968" s="247">
        <f>IF(N968="zákl. přenesená",J968,0)</f>
        <v>0</v>
      </c>
      <c r="BH968" s="247">
        <f>IF(N968="sníž. přenesená",J968,0)</f>
        <v>0</v>
      </c>
      <c r="BI968" s="247">
        <f>IF(N968="nulová",J968,0)</f>
        <v>0</v>
      </c>
      <c r="BJ968" s="116" t="s">
        <v>85</v>
      </c>
      <c r="BK968" s="247">
        <f>ROUND(I968*H968,2)</f>
        <v>0</v>
      </c>
      <c r="BL968" s="116" t="s">
        <v>254</v>
      </c>
      <c r="BM968" s="246" t="s">
        <v>1346</v>
      </c>
    </row>
    <row r="969" spans="2:65" s="8" customFormat="1" ht="11.25">
      <c r="B969" s="5"/>
      <c r="C969" s="172"/>
      <c r="D969" s="275" t="s">
        <v>150</v>
      </c>
      <c r="E969" s="172"/>
      <c r="F969" s="276" t="s">
        <v>1347</v>
      </c>
      <c r="G969" s="172"/>
      <c r="H969" s="172"/>
      <c r="I969" s="172"/>
      <c r="J969" s="172"/>
      <c r="K969" s="172"/>
      <c r="L969" s="5"/>
      <c r="M969" s="256"/>
      <c r="T969" s="142"/>
      <c r="AT969" s="116" t="s">
        <v>150</v>
      </c>
      <c r="AU969" s="116" t="s">
        <v>87</v>
      </c>
    </row>
    <row r="970" spans="2:65" s="4" customFormat="1" ht="22.9" customHeight="1">
      <c r="B970" s="236"/>
      <c r="C970" s="277"/>
      <c r="D970" s="278" t="s">
        <v>76</v>
      </c>
      <c r="E970" s="279" t="s">
        <v>1348</v>
      </c>
      <c r="F970" s="279" t="s">
        <v>1349</v>
      </c>
      <c r="G970" s="277"/>
      <c r="H970" s="277"/>
      <c r="I970" s="277"/>
      <c r="J970" s="280">
        <f>BK970</f>
        <v>0</v>
      </c>
      <c r="K970" s="277"/>
      <c r="L970" s="236"/>
      <c r="M970" s="238"/>
      <c r="P970" s="239">
        <f>SUM(P971:P976)</f>
        <v>0</v>
      </c>
      <c r="R970" s="239">
        <f>SUM(R971:R976)</f>
        <v>0.17803512000000002</v>
      </c>
      <c r="T970" s="240">
        <f>SUM(T971:T976)</f>
        <v>0</v>
      </c>
      <c r="AR970" s="237" t="s">
        <v>87</v>
      </c>
      <c r="AT970" s="241" t="s">
        <v>76</v>
      </c>
      <c r="AU970" s="241" t="s">
        <v>85</v>
      </c>
      <c r="AY970" s="237" t="s">
        <v>141</v>
      </c>
      <c r="BK970" s="242">
        <f>SUM(BK971:BK976)</f>
        <v>0</v>
      </c>
    </row>
    <row r="971" spans="2:65" s="8" customFormat="1" ht="24.2" customHeight="1">
      <c r="B971" s="5"/>
      <c r="C971" s="260" t="s">
        <v>1350</v>
      </c>
      <c r="D971" s="260" t="s">
        <v>143</v>
      </c>
      <c r="E971" s="261" t="s">
        <v>1351</v>
      </c>
      <c r="F971" s="262" t="s">
        <v>1352</v>
      </c>
      <c r="G971" s="263" t="s">
        <v>146</v>
      </c>
      <c r="H971" s="264">
        <v>217.11600000000001</v>
      </c>
      <c r="I971" s="6"/>
      <c r="J971" s="266">
        <f>ROUND(I971*H971,2)</f>
        <v>0</v>
      </c>
      <c r="K971" s="262" t="s">
        <v>147</v>
      </c>
      <c r="L971" s="5"/>
      <c r="M971" s="7" t="s">
        <v>3</v>
      </c>
      <c r="N971" s="243" t="s">
        <v>48</v>
      </c>
      <c r="P971" s="244">
        <f>O971*H971</f>
        <v>0</v>
      </c>
      <c r="Q971" s="244">
        <v>1E-4</v>
      </c>
      <c r="R971" s="244">
        <f>Q971*H971</f>
        <v>2.1711600000000001E-2</v>
      </c>
      <c r="S971" s="244">
        <v>0</v>
      </c>
      <c r="T971" s="245">
        <f>S971*H971</f>
        <v>0</v>
      </c>
      <c r="AR971" s="246" t="s">
        <v>254</v>
      </c>
      <c r="AT971" s="246" t="s">
        <v>143</v>
      </c>
      <c r="AU971" s="246" t="s">
        <v>87</v>
      </c>
      <c r="AY971" s="116" t="s">
        <v>141</v>
      </c>
      <c r="BE971" s="247">
        <f>IF(N971="základní",J971,0)</f>
        <v>0</v>
      </c>
      <c r="BF971" s="247">
        <f>IF(N971="snížená",J971,0)</f>
        <v>0</v>
      </c>
      <c r="BG971" s="247">
        <f>IF(N971="zákl. přenesená",J971,0)</f>
        <v>0</v>
      </c>
      <c r="BH971" s="247">
        <f>IF(N971="sníž. přenesená",J971,0)</f>
        <v>0</v>
      </c>
      <c r="BI971" s="247">
        <f>IF(N971="nulová",J971,0)</f>
        <v>0</v>
      </c>
      <c r="BJ971" s="116" t="s">
        <v>85</v>
      </c>
      <c r="BK971" s="247">
        <f>ROUND(I971*H971,2)</f>
        <v>0</v>
      </c>
      <c r="BL971" s="116" t="s">
        <v>254</v>
      </c>
      <c r="BM971" s="246" t="s">
        <v>1353</v>
      </c>
    </row>
    <row r="972" spans="2:65" s="8" customFormat="1" ht="11.25">
      <c r="B972" s="5"/>
      <c r="C972" s="172"/>
      <c r="D972" s="275" t="s">
        <v>150</v>
      </c>
      <c r="E972" s="172"/>
      <c r="F972" s="276" t="s">
        <v>1354</v>
      </c>
      <c r="G972" s="172"/>
      <c r="H972" s="172"/>
      <c r="I972" s="172"/>
      <c r="J972" s="172"/>
      <c r="K972" s="172"/>
      <c r="L972" s="5"/>
      <c r="M972" s="256"/>
      <c r="T972" s="142"/>
      <c r="AT972" s="116" t="s">
        <v>150</v>
      </c>
      <c r="AU972" s="116" t="s">
        <v>87</v>
      </c>
    </row>
    <row r="973" spans="2:65" s="9" customFormat="1" ht="11.25">
      <c r="B973" s="248"/>
      <c r="C973" s="267"/>
      <c r="D973" s="268" t="s">
        <v>152</v>
      </c>
      <c r="E973" s="269" t="s">
        <v>3</v>
      </c>
      <c r="F973" s="270" t="s">
        <v>153</v>
      </c>
      <c r="G973" s="267"/>
      <c r="H973" s="269" t="s">
        <v>3</v>
      </c>
      <c r="I973" s="267"/>
      <c r="J973" s="267"/>
      <c r="K973" s="267"/>
      <c r="L973" s="248"/>
      <c r="M973" s="250"/>
      <c r="T973" s="251"/>
      <c r="AT973" s="249" t="s">
        <v>152</v>
      </c>
      <c r="AU973" s="249" t="s">
        <v>87</v>
      </c>
      <c r="AV973" s="9" t="s">
        <v>85</v>
      </c>
      <c r="AW973" s="9" t="s">
        <v>37</v>
      </c>
      <c r="AX973" s="9" t="s">
        <v>77</v>
      </c>
      <c r="AY973" s="249" t="s">
        <v>141</v>
      </c>
    </row>
    <row r="974" spans="2:65" s="10" customFormat="1" ht="11.25">
      <c r="B974" s="252"/>
      <c r="C974" s="271"/>
      <c r="D974" s="268" t="s">
        <v>152</v>
      </c>
      <c r="E974" s="272" t="s">
        <v>3</v>
      </c>
      <c r="F974" s="273" t="s">
        <v>1355</v>
      </c>
      <c r="G974" s="271"/>
      <c r="H974" s="274">
        <v>217.11600000000001</v>
      </c>
      <c r="I974" s="271"/>
      <c r="J974" s="271"/>
      <c r="K974" s="271"/>
      <c r="L974" s="252"/>
      <c r="M974" s="254"/>
      <c r="T974" s="255"/>
      <c r="AT974" s="253" t="s">
        <v>152</v>
      </c>
      <c r="AU974" s="253" t="s">
        <v>87</v>
      </c>
      <c r="AV974" s="10" t="s">
        <v>87</v>
      </c>
      <c r="AW974" s="10" t="s">
        <v>37</v>
      </c>
      <c r="AX974" s="10" t="s">
        <v>85</v>
      </c>
      <c r="AY974" s="253" t="s">
        <v>141</v>
      </c>
    </row>
    <row r="975" spans="2:65" s="8" customFormat="1" ht="24.2" customHeight="1">
      <c r="B975" s="5"/>
      <c r="C975" s="260" t="s">
        <v>1356</v>
      </c>
      <c r="D975" s="260" t="s">
        <v>143</v>
      </c>
      <c r="E975" s="261" t="s">
        <v>1357</v>
      </c>
      <c r="F975" s="262" t="s">
        <v>1358</v>
      </c>
      <c r="G975" s="263" t="s">
        <v>146</v>
      </c>
      <c r="H975" s="264">
        <v>217.11600000000001</v>
      </c>
      <c r="I975" s="6"/>
      <c r="J975" s="266">
        <f>ROUND(I975*H975,2)</f>
        <v>0</v>
      </c>
      <c r="K975" s="262" t="s">
        <v>147</v>
      </c>
      <c r="L975" s="5"/>
      <c r="M975" s="7" t="s">
        <v>3</v>
      </c>
      <c r="N975" s="243" t="s">
        <v>48</v>
      </c>
      <c r="P975" s="244">
        <f>O975*H975</f>
        <v>0</v>
      </c>
      <c r="Q975" s="244">
        <v>7.2000000000000005E-4</v>
      </c>
      <c r="R975" s="244">
        <f>Q975*H975</f>
        <v>0.15632352000000002</v>
      </c>
      <c r="S975" s="244">
        <v>0</v>
      </c>
      <c r="T975" s="245">
        <f>S975*H975</f>
        <v>0</v>
      </c>
      <c r="AR975" s="246" t="s">
        <v>254</v>
      </c>
      <c r="AT975" s="246" t="s">
        <v>143</v>
      </c>
      <c r="AU975" s="246" t="s">
        <v>87</v>
      </c>
      <c r="AY975" s="116" t="s">
        <v>141</v>
      </c>
      <c r="BE975" s="247">
        <f>IF(N975="základní",J975,0)</f>
        <v>0</v>
      </c>
      <c r="BF975" s="247">
        <f>IF(N975="snížená",J975,0)</f>
        <v>0</v>
      </c>
      <c r="BG975" s="247">
        <f>IF(N975="zákl. přenesená",J975,0)</f>
        <v>0</v>
      </c>
      <c r="BH975" s="247">
        <f>IF(N975="sníž. přenesená",J975,0)</f>
        <v>0</v>
      </c>
      <c r="BI975" s="247">
        <f>IF(N975="nulová",J975,0)</f>
        <v>0</v>
      </c>
      <c r="BJ975" s="116" t="s">
        <v>85</v>
      </c>
      <c r="BK975" s="247">
        <f>ROUND(I975*H975,2)</f>
        <v>0</v>
      </c>
      <c r="BL975" s="116" t="s">
        <v>254</v>
      </c>
      <c r="BM975" s="246" t="s">
        <v>1359</v>
      </c>
    </row>
    <row r="976" spans="2:65" s="8" customFormat="1" ht="11.25">
      <c r="B976" s="5"/>
      <c r="C976" s="172"/>
      <c r="D976" s="275" t="s">
        <v>150</v>
      </c>
      <c r="E976" s="172"/>
      <c r="F976" s="276" t="s">
        <v>1360</v>
      </c>
      <c r="G976" s="172"/>
      <c r="H976" s="172"/>
      <c r="I976" s="172"/>
      <c r="J976" s="172"/>
      <c r="K976" s="172"/>
      <c r="L976" s="5"/>
      <c r="M976" s="256"/>
      <c r="T976" s="142"/>
      <c r="AT976" s="116" t="s">
        <v>150</v>
      </c>
      <c r="AU976" s="116" t="s">
        <v>87</v>
      </c>
    </row>
    <row r="977" spans="2:65" s="4" customFormat="1" ht="25.9" customHeight="1">
      <c r="B977" s="236"/>
      <c r="C977" s="277"/>
      <c r="D977" s="278" t="s">
        <v>76</v>
      </c>
      <c r="E977" s="315" t="s">
        <v>188</v>
      </c>
      <c r="F977" s="315" t="s">
        <v>1361</v>
      </c>
      <c r="G977" s="277"/>
      <c r="H977" s="277"/>
      <c r="I977" s="277"/>
      <c r="J977" s="316">
        <f>BK977</f>
        <v>0</v>
      </c>
      <c r="K977" s="277"/>
      <c r="L977" s="236"/>
      <c r="M977" s="238"/>
      <c r="P977" s="239">
        <f>P978</f>
        <v>0</v>
      </c>
      <c r="R977" s="239">
        <f>R978</f>
        <v>0</v>
      </c>
      <c r="T977" s="240">
        <f>T978</f>
        <v>0</v>
      </c>
      <c r="AR977" s="237" t="s">
        <v>160</v>
      </c>
      <c r="AT977" s="241" t="s">
        <v>76</v>
      </c>
      <c r="AU977" s="241" t="s">
        <v>77</v>
      </c>
      <c r="AY977" s="237" t="s">
        <v>141</v>
      </c>
      <c r="BK977" s="242">
        <f>BK978</f>
        <v>0</v>
      </c>
    </row>
    <row r="978" spans="2:65" s="4" customFormat="1" ht="22.9" customHeight="1">
      <c r="B978" s="236"/>
      <c r="C978" s="277"/>
      <c r="D978" s="278" t="s">
        <v>76</v>
      </c>
      <c r="E978" s="279" t="s">
        <v>1362</v>
      </c>
      <c r="F978" s="279" t="s">
        <v>1363</v>
      </c>
      <c r="G978" s="277"/>
      <c r="H978" s="277"/>
      <c r="I978" s="277"/>
      <c r="J978" s="280">
        <f>BK978</f>
        <v>0</v>
      </c>
      <c r="K978" s="277"/>
      <c r="L978" s="236"/>
      <c r="M978" s="238"/>
      <c r="P978" s="239">
        <f>SUM(P979:P983)</f>
        <v>0</v>
      </c>
      <c r="R978" s="239">
        <f>SUM(R979:R983)</f>
        <v>0</v>
      </c>
      <c r="T978" s="240">
        <f>SUM(T979:T983)</f>
        <v>0</v>
      </c>
      <c r="AR978" s="237" t="s">
        <v>160</v>
      </c>
      <c r="AT978" s="241" t="s">
        <v>76</v>
      </c>
      <c r="AU978" s="241" t="s">
        <v>85</v>
      </c>
      <c r="AY978" s="237" t="s">
        <v>141</v>
      </c>
      <c r="BK978" s="242">
        <f>SUM(BK979:BK983)</f>
        <v>0</v>
      </c>
    </row>
    <row r="979" spans="2:65" s="8" customFormat="1" ht="24.2" customHeight="1">
      <c r="B979" s="5"/>
      <c r="C979" s="260" t="s">
        <v>1364</v>
      </c>
      <c r="D979" s="260" t="s">
        <v>143</v>
      </c>
      <c r="E979" s="261" t="s">
        <v>1365</v>
      </c>
      <c r="F979" s="262" t="s">
        <v>1366</v>
      </c>
      <c r="G979" s="263" t="s">
        <v>201</v>
      </c>
      <c r="H979" s="264">
        <v>1</v>
      </c>
      <c r="I979" s="346"/>
      <c r="J979" s="266">
        <f>ROUND(I979*H979,2)</f>
        <v>0</v>
      </c>
      <c r="K979" s="262" t="s">
        <v>147</v>
      </c>
      <c r="L979" s="5"/>
      <c r="M979" s="7" t="s">
        <v>3</v>
      </c>
      <c r="N979" s="243" t="s">
        <v>48</v>
      </c>
      <c r="P979" s="244">
        <f>O979*H979</f>
        <v>0</v>
      </c>
      <c r="Q979" s="244">
        <v>0</v>
      </c>
      <c r="R979" s="244">
        <f>Q979*H979</f>
        <v>0</v>
      </c>
      <c r="S979" s="244">
        <v>0</v>
      </c>
      <c r="T979" s="245">
        <f>S979*H979</f>
        <v>0</v>
      </c>
      <c r="AR979" s="246" t="s">
        <v>576</v>
      </c>
      <c r="AT979" s="246" t="s">
        <v>143</v>
      </c>
      <c r="AU979" s="246" t="s">
        <v>87</v>
      </c>
      <c r="AY979" s="116" t="s">
        <v>141</v>
      </c>
      <c r="BE979" s="247">
        <f>IF(N979="základní",J979,0)</f>
        <v>0</v>
      </c>
      <c r="BF979" s="247">
        <f>IF(N979="snížená",J979,0)</f>
        <v>0</v>
      </c>
      <c r="BG979" s="247">
        <f>IF(N979="zákl. přenesená",J979,0)</f>
        <v>0</v>
      </c>
      <c r="BH979" s="247">
        <f>IF(N979="sníž. přenesená",J979,0)</f>
        <v>0</v>
      </c>
      <c r="BI979" s="247">
        <f>IF(N979="nulová",J979,0)</f>
        <v>0</v>
      </c>
      <c r="BJ979" s="116" t="s">
        <v>85</v>
      </c>
      <c r="BK979" s="247">
        <f>ROUND(I979*H979,2)</f>
        <v>0</v>
      </c>
      <c r="BL979" s="116" t="s">
        <v>576</v>
      </c>
      <c r="BM979" s="246" t="s">
        <v>1367</v>
      </c>
    </row>
    <row r="980" spans="2:65" s="8" customFormat="1" ht="11.25">
      <c r="B980" s="5"/>
      <c r="C980" s="172"/>
      <c r="D980" s="275" t="s">
        <v>150</v>
      </c>
      <c r="E980" s="172"/>
      <c r="F980" s="276" t="s">
        <v>1368</v>
      </c>
      <c r="G980" s="172"/>
      <c r="H980" s="172"/>
      <c r="I980" s="172"/>
      <c r="J980" s="172"/>
      <c r="K980" s="172"/>
      <c r="L980" s="5"/>
      <c r="M980" s="256"/>
      <c r="T980" s="142"/>
      <c r="AT980" s="116" t="s">
        <v>150</v>
      </c>
      <c r="AU980" s="116" t="s">
        <v>87</v>
      </c>
    </row>
    <row r="981" spans="2:65" s="9" customFormat="1" ht="11.25">
      <c r="B981" s="248"/>
      <c r="C981" s="267"/>
      <c r="D981" s="268" t="s">
        <v>152</v>
      </c>
      <c r="E981" s="269" t="s">
        <v>3</v>
      </c>
      <c r="F981" s="270" t="s">
        <v>1369</v>
      </c>
      <c r="G981" s="267"/>
      <c r="H981" s="269" t="s">
        <v>3</v>
      </c>
      <c r="I981" s="267"/>
      <c r="J981" s="267"/>
      <c r="K981" s="267"/>
      <c r="L981" s="248"/>
      <c r="M981" s="250"/>
      <c r="T981" s="251"/>
      <c r="AT981" s="249" t="s">
        <v>152</v>
      </c>
      <c r="AU981" s="249" t="s">
        <v>87</v>
      </c>
      <c r="AV981" s="9" t="s">
        <v>85</v>
      </c>
      <c r="AW981" s="9" t="s">
        <v>37</v>
      </c>
      <c r="AX981" s="9" t="s">
        <v>77</v>
      </c>
      <c r="AY981" s="249" t="s">
        <v>141</v>
      </c>
    </row>
    <row r="982" spans="2:65" s="10" customFormat="1" ht="11.25">
      <c r="B982" s="252"/>
      <c r="C982" s="271"/>
      <c r="D982" s="268" t="s">
        <v>152</v>
      </c>
      <c r="E982" s="272" t="s">
        <v>3</v>
      </c>
      <c r="F982" s="273" t="s">
        <v>1370</v>
      </c>
      <c r="G982" s="271"/>
      <c r="H982" s="274">
        <v>1</v>
      </c>
      <c r="I982" s="271"/>
      <c r="J982" s="271"/>
      <c r="K982" s="271"/>
      <c r="L982" s="252"/>
      <c r="M982" s="254"/>
      <c r="T982" s="255"/>
      <c r="AT982" s="253" t="s">
        <v>152</v>
      </c>
      <c r="AU982" s="253" t="s">
        <v>87</v>
      </c>
      <c r="AV982" s="10" t="s">
        <v>87</v>
      </c>
      <c r="AW982" s="10" t="s">
        <v>37</v>
      </c>
      <c r="AX982" s="10" t="s">
        <v>85</v>
      </c>
      <c r="AY982" s="253" t="s">
        <v>141</v>
      </c>
    </row>
    <row r="983" spans="2:65" s="8" customFormat="1" ht="21.75" customHeight="1">
      <c r="B983" s="5"/>
      <c r="C983" s="260" t="s">
        <v>1371</v>
      </c>
      <c r="D983" s="260" t="s">
        <v>143</v>
      </c>
      <c r="E983" s="261" t="s">
        <v>1372</v>
      </c>
      <c r="F983" s="262" t="s">
        <v>1373</v>
      </c>
      <c r="G983" s="263" t="s">
        <v>209</v>
      </c>
      <c r="H983" s="264">
        <v>1</v>
      </c>
      <c r="I983" s="6"/>
      <c r="J983" s="266">
        <f>ROUND(I983*H983,2)</f>
        <v>0</v>
      </c>
      <c r="K983" s="262" t="s">
        <v>3</v>
      </c>
      <c r="L983" s="5"/>
      <c r="M983" s="16" t="s">
        <v>3</v>
      </c>
      <c r="N983" s="328" t="s">
        <v>48</v>
      </c>
      <c r="O983" s="329"/>
      <c r="P983" s="330">
        <f>O983*H983</f>
        <v>0</v>
      </c>
      <c r="Q983" s="330">
        <v>0</v>
      </c>
      <c r="R983" s="330">
        <f>Q983*H983</f>
        <v>0</v>
      </c>
      <c r="S983" s="330">
        <v>0</v>
      </c>
      <c r="T983" s="331">
        <f>S983*H983</f>
        <v>0</v>
      </c>
      <c r="AR983" s="246" t="s">
        <v>576</v>
      </c>
      <c r="AT983" s="246" t="s">
        <v>143</v>
      </c>
      <c r="AU983" s="246" t="s">
        <v>87</v>
      </c>
      <c r="AY983" s="116" t="s">
        <v>141</v>
      </c>
      <c r="BE983" s="247">
        <f>IF(N983="základní",J983,0)</f>
        <v>0</v>
      </c>
      <c r="BF983" s="247">
        <f>IF(N983="snížená",J983,0)</f>
        <v>0</v>
      </c>
      <c r="BG983" s="247">
        <f>IF(N983="zákl. přenesená",J983,0)</f>
        <v>0</v>
      </c>
      <c r="BH983" s="247">
        <f>IF(N983="sníž. přenesená",J983,0)</f>
        <v>0</v>
      </c>
      <c r="BI983" s="247">
        <f>IF(N983="nulová",J983,0)</f>
        <v>0</v>
      </c>
      <c r="BJ983" s="116" t="s">
        <v>85</v>
      </c>
      <c r="BK983" s="247">
        <f>ROUND(I983*H983,2)</f>
        <v>0</v>
      </c>
      <c r="BL983" s="116" t="s">
        <v>576</v>
      </c>
      <c r="BM983" s="246" t="s">
        <v>1374</v>
      </c>
    </row>
    <row r="984" spans="2:65" s="8" customFormat="1" ht="6.95" customHeight="1">
      <c r="B984" s="129"/>
      <c r="C984" s="190"/>
      <c r="D984" s="190"/>
      <c r="E984" s="190"/>
      <c r="F984" s="190"/>
      <c r="G984" s="190"/>
      <c r="H984" s="190"/>
      <c r="I984" s="190"/>
      <c r="J984" s="190"/>
      <c r="K984" s="190"/>
      <c r="L984" s="5"/>
    </row>
  </sheetData>
  <sheetProtection algorithmName="SHA-512" hashValue="roepanjZ+DBJtSLtOTCRcrbWSkexPArJxqXYgEj0prVxhTreSackvnFT/iMYkE72VPMJoJEbiqtWtUz409YGgg==" saltValue="I/j/oWwj82BJw4vt0hNRZg==" spinCount="100000" sheet="1" objects="1" scenarios="1"/>
  <autoFilter ref="C106:K983" xr:uid="{00000000-0009-0000-0000-000001000000}"/>
  <mergeCells count="9">
    <mergeCell ref="E50:H50"/>
    <mergeCell ref="E97:H97"/>
    <mergeCell ref="E99:H99"/>
    <mergeCell ref="L2:V2"/>
    <mergeCell ref="E7:H7"/>
    <mergeCell ref="E9:H9"/>
    <mergeCell ref="E18:H18"/>
    <mergeCell ref="E27:H27"/>
    <mergeCell ref="E48:H48"/>
  </mergeCells>
  <hyperlinks>
    <hyperlink ref="F111" r:id="rId1" xr:uid="{00000000-0004-0000-0100-000000000000}"/>
    <hyperlink ref="F115" r:id="rId2" xr:uid="{00000000-0004-0000-0100-000001000000}"/>
    <hyperlink ref="F119" r:id="rId3" xr:uid="{00000000-0004-0000-0100-000002000000}"/>
    <hyperlink ref="F123" r:id="rId4" xr:uid="{00000000-0004-0000-0100-000003000000}"/>
    <hyperlink ref="F129" r:id="rId5" xr:uid="{00000000-0004-0000-0100-000004000000}"/>
    <hyperlink ref="F136" r:id="rId6" xr:uid="{00000000-0004-0000-0100-000005000000}"/>
    <hyperlink ref="F144" r:id="rId7" xr:uid="{00000000-0004-0000-0100-000006000000}"/>
    <hyperlink ref="F157" r:id="rId8" xr:uid="{00000000-0004-0000-0100-000007000000}"/>
    <hyperlink ref="F168" r:id="rId9" xr:uid="{00000000-0004-0000-0100-000008000000}"/>
    <hyperlink ref="F191" r:id="rId10" xr:uid="{00000000-0004-0000-0100-000009000000}"/>
    <hyperlink ref="F197" r:id="rId11" xr:uid="{00000000-0004-0000-0100-00000A000000}"/>
    <hyperlink ref="F201" r:id="rId12" xr:uid="{00000000-0004-0000-0100-00000B000000}"/>
    <hyperlink ref="F212" r:id="rId13" xr:uid="{00000000-0004-0000-0100-00000C000000}"/>
    <hyperlink ref="F223" r:id="rId14" xr:uid="{00000000-0004-0000-0100-00000D000000}"/>
    <hyperlink ref="F225" r:id="rId15" xr:uid="{00000000-0004-0000-0100-00000E000000}"/>
    <hyperlink ref="F234" r:id="rId16" xr:uid="{00000000-0004-0000-0100-00000F000000}"/>
    <hyperlink ref="F243" r:id="rId17" xr:uid="{00000000-0004-0000-0100-000010000000}"/>
    <hyperlink ref="F248" r:id="rId18" xr:uid="{00000000-0004-0000-0100-000011000000}"/>
    <hyperlink ref="F261" r:id="rId19" xr:uid="{00000000-0004-0000-0100-000012000000}"/>
    <hyperlink ref="F266" r:id="rId20" xr:uid="{00000000-0004-0000-0100-000013000000}"/>
    <hyperlink ref="F278" r:id="rId21" xr:uid="{00000000-0004-0000-0100-000014000000}"/>
    <hyperlink ref="F300" r:id="rId22" xr:uid="{00000000-0004-0000-0100-000015000000}"/>
    <hyperlink ref="F313" r:id="rId23" xr:uid="{00000000-0004-0000-0100-000016000000}"/>
    <hyperlink ref="F318" r:id="rId24" xr:uid="{00000000-0004-0000-0100-000017000000}"/>
    <hyperlink ref="F323" r:id="rId25" xr:uid="{00000000-0004-0000-0100-000018000000}"/>
    <hyperlink ref="F326" r:id="rId26" xr:uid="{00000000-0004-0000-0100-000019000000}"/>
    <hyperlink ref="F328" r:id="rId27" xr:uid="{00000000-0004-0000-0100-00001A000000}"/>
    <hyperlink ref="F330" r:id="rId28" xr:uid="{00000000-0004-0000-0100-00001B000000}"/>
    <hyperlink ref="F335" r:id="rId29" xr:uid="{00000000-0004-0000-0100-00001C000000}"/>
    <hyperlink ref="F338" r:id="rId30" xr:uid="{00000000-0004-0000-0100-00001D000000}"/>
    <hyperlink ref="F340" r:id="rId31" xr:uid="{00000000-0004-0000-0100-00001E000000}"/>
    <hyperlink ref="F342" r:id="rId32" xr:uid="{00000000-0004-0000-0100-00001F000000}"/>
    <hyperlink ref="F345" r:id="rId33" xr:uid="{00000000-0004-0000-0100-000020000000}"/>
    <hyperlink ref="F347" r:id="rId34" xr:uid="{00000000-0004-0000-0100-000021000000}"/>
    <hyperlink ref="F351" r:id="rId35" xr:uid="{00000000-0004-0000-0100-000022000000}"/>
    <hyperlink ref="F355" r:id="rId36" xr:uid="{00000000-0004-0000-0100-000023000000}"/>
    <hyperlink ref="F369" r:id="rId37" xr:uid="{00000000-0004-0000-0100-000024000000}"/>
    <hyperlink ref="F377" r:id="rId38" xr:uid="{00000000-0004-0000-0100-000025000000}"/>
    <hyperlink ref="F382" r:id="rId39" xr:uid="{00000000-0004-0000-0100-000026000000}"/>
    <hyperlink ref="F386" r:id="rId40" xr:uid="{00000000-0004-0000-0100-000027000000}"/>
    <hyperlink ref="F390" r:id="rId41" xr:uid="{00000000-0004-0000-0100-000028000000}"/>
    <hyperlink ref="F395" r:id="rId42" xr:uid="{00000000-0004-0000-0100-000029000000}"/>
    <hyperlink ref="F407" r:id="rId43" xr:uid="{00000000-0004-0000-0100-00002A000000}"/>
    <hyperlink ref="F409" r:id="rId44" xr:uid="{00000000-0004-0000-0100-00002B000000}"/>
    <hyperlink ref="F416" r:id="rId45" xr:uid="{00000000-0004-0000-0100-00002C000000}"/>
    <hyperlink ref="F418" r:id="rId46" xr:uid="{00000000-0004-0000-0100-00002D000000}"/>
    <hyperlink ref="F426" r:id="rId47" xr:uid="{00000000-0004-0000-0100-00002E000000}"/>
    <hyperlink ref="F428" r:id="rId48" xr:uid="{00000000-0004-0000-0100-00002F000000}"/>
    <hyperlink ref="F432" r:id="rId49" xr:uid="{00000000-0004-0000-0100-000030000000}"/>
    <hyperlink ref="F441" r:id="rId50" xr:uid="{00000000-0004-0000-0100-000031000000}"/>
    <hyperlink ref="F449" r:id="rId51" xr:uid="{00000000-0004-0000-0100-000032000000}"/>
    <hyperlink ref="F489" r:id="rId52" xr:uid="{00000000-0004-0000-0100-000033000000}"/>
    <hyperlink ref="F496" r:id="rId53" xr:uid="{00000000-0004-0000-0100-000034000000}"/>
    <hyperlink ref="F501" r:id="rId54" xr:uid="{00000000-0004-0000-0100-000035000000}"/>
    <hyperlink ref="F504" r:id="rId55" xr:uid="{00000000-0004-0000-0100-000036000000}"/>
    <hyperlink ref="F506" r:id="rId56" xr:uid="{00000000-0004-0000-0100-000037000000}"/>
    <hyperlink ref="F511" r:id="rId57" xr:uid="{00000000-0004-0000-0100-000038000000}"/>
    <hyperlink ref="F515" r:id="rId58" xr:uid="{00000000-0004-0000-0100-000039000000}"/>
    <hyperlink ref="F519" r:id="rId59" xr:uid="{00000000-0004-0000-0100-00003A000000}"/>
    <hyperlink ref="F523" r:id="rId60" xr:uid="{00000000-0004-0000-0100-00003B000000}"/>
    <hyperlink ref="F528" r:id="rId61" xr:uid="{00000000-0004-0000-0100-00003C000000}"/>
    <hyperlink ref="F533" r:id="rId62" xr:uid="{00000000-0004-0000-0100-00003D000000}"/>
    <hyperlink ref="F540" r:id="rId63" xr:uid="{00000000-0004-0000-0100-00003E000000}"/>
    <hyperlink ref="F549" r:id="rId64" xr:uid="{00000000-0004-0000-0100-00003F000000}"/>
    <hyperlink ref="F599" r:id="rId65" xr:uid="{00000000-0004-0000-0100-000040000000}"/>
    <hyperlink ref="F618" r:id="rId66" xr:uid="{00000000-0004-0000-0100-000041000000}"/>
    <hyperlink ref="F622" r:id="rId67" xr:uid="{00000000-0004-0000-0100-000042000000}"/>
    <hyperlink ref="F626" r:id="rId68" xr:uid="{00000000-0004-0000-0100-000043000000}"/>
    <hyperlink ref="F630" r:id="rId69" xr:uid="{00000000-0004-0000-0100-000044000000}"/>
    <hyperlink ref="F634" r:id="rId70" xr:uid="{00000000-0004-0000-0100-000045000000}"/>
    <hyperlink ref="F637" r:id="rId71" xr:uid="{00000000-0004-0000-0100-000046000000}"/>
    <hyperlink ref="F639" r:id="rId72" xr:uid="{00000000-0004-0000-0100-000047000000}"/>
    <hyperlink ref="F642" r:id="rId73" xr:uid="{00000000-0004-0000-0100-000048000000}"/>
    <hyperlink ref="F644" r:id="rId74" xr:uid="{00000000-0004-0000-0100-000049000000}"/>
    <hyperlink ref="F647" r:id="rId75" xr:uid="{00000000-0004-0000-0100-00004A000000}"/>
    <hyperlink ref="F649" r:id="rId76" xr:uid="{00000000-0004-0000-0100-00004B000000}"/>
    <hyperlink ref="F678" r:id="rId77" xr:uid="{00000000-0004-0000-0100-00004C000000}"/>
    <hyperlink ref="F680" r:id="rId78" xr:uid="{00000000-0004-0000-0100-00004D000000}"/>
    <hyperlink ref="F682" r:id="rId79" xr:uid="{00000000-0004-0000-0100-00004E000000}"/>
    <hyperlink ref="F687" r:id="rId80" xr:uid="{00000000-0004-0000-0100-00004F000000}"/>
    <hyperlink ref="F689" r:id="rId81" xr:uid="{00000000-0004-0000-0100-000050000000}"/>
    <hyperlink ref="F695" r:id="rId82" xr:uid="{00000000-0004-0000-0100-000051000000}"/>
    <hyperlink ref="F699" r:id="rId83" xr:uid="{00000000-0004-0000-0100-000052000000}"/>
    <hyperlink ref="F701" r:id="rId84" xr:uid="{00000000-0004-0000-0100-000053000000}"/>
    <hyperlink ref="F703" r:id="rId85" xr:uid="{00000000-0004-0000-0100-000054000000}"/>
    <hyperlink ref="F706" r:id="rId86" xr:uid="{00000000-0004-0000-0100-000055000000}"/>
    <hyperlink ref="F708" r:id="rId87" xr:uid="{00000000-0004-0000-0100-000056000000}"/>
    <hyperlink ref="F710" r:id="rId88" xr:uid="{00000000-0004-0000-0100-000057000000}"/>
    <hyperlink ref="F712" r:id="rId89" xr:uid="{00000000-0004-0000-0100-000058000000}"/>
    <hyperlink ref="F715" r:id="rId90" xr:uid="{00000000-0004-0000-0100-000059000000}"/>
    <hyperlink ref="F719" r:id="rId91" xr:uid="{00000000-0004-0000-0100-00005A000000}"/>
    <hyperlink ref="F725" r:id="rId92" xr:uid="{00000000-0004-0000-0100-00005B000000}"/>
    <hyperlink ref="F731" r:id="rId93" xr:uid="{00000000-0004-0000-0100-00005C000000}"/>
    <hyperlink ref="F738" r:id="rId94" xr:uid="{00000000-0004-0000-0100-00005D000000}"/>
    <hyperlink ref="F741" r:id="rId95" xr:uid="{00000000-0004-0000-0100-00005E000000}"/>
    <hyperlink ref="F753" r:id="rId96" xr:uid="{00000000-0004-0000-0100-00005F000000}"/>
    <hyperlink ref="F767" r:id="rId97" xr:uid="{00000000-0004-0000-0100-000060000000}"/>
    <hyperlink ref="F776" r:id="rId98" xr:uid="{00000000-0004-0000-0100-000061000000}"/>
    <hyperlink ref="F785" r:id="rId99" xr:uid="{00000000-0004-0000-0100-000062000000}"/>
    <hyperlink ref="F788" r:id="rId100" xr:uid="{00000000-0004-0000-0100-000063000000}"/>
    <hyperlink ref="F793" r:id="rId101" xr:uid="{00000000-0004-0000-0100-000064000000}"/>
    <hyperlink ref="F804" r:id="rId102" xr:uid="{00000000-0004-0000-0100-000065000000}"/>
    <hyperlink ref="F809" r:id="rId103" xr:uid="{00000000-0004-0000-0100-000066000000}"/>
    <hyperlink ref="F817" r:id="rId104" xr:uid="{00000000-0004-0000-0100-000067000000}"/>
    <hyperlink ref="F826" r:id="rId105" xr:uid="{00000000-0004-0000-0100-000068000000}"/>
    <hyperlink ref="F829" r:id="rId106" xr:uid="{00000000-0004-0000-0100-000069000000}"/>
    <hyperlink ref="F831" r:id="rId107" xr:uid="{00000000-0004-0000-0100-00006A000000}"/>
    <hyperlink ref="F838" r:id="rId108" xr:uid="{00000000-0004-0000-0100-00006B000000}"/>
    <hyperlink ref="F848" r:id="rId109" xr:uid="{00000000-0004-0000-0100-00006C000000}"/>
    <hyperlink ref="F850" r:id="rId110" xr:uid="{00000000-0004-0000-0100-00006D000000}"/>
    <hyperlink ref="F852" r:id="rId111" xr:uid="{00000000-0004-0000-0100-00006E000000}"/>
    <hyperlink ref="F854" r:id="rId112" xr:uid="{00000000-0004-0000-0100-00006F000000}"/>
    <hyperlink ref="F856" r:id="rId113" xr:uid="{00000000-0004-0000-0100-000070000000}"/>
    <hyperlink ref="F870" r:id="rId114" xr:uid="{00000000-0004-0000-0100-000071000000}"/>
    <hyperlink ref="F873" r:id="rId115" xr:uid="{00000000-0004-0000-0100-000072000000}"/>
    <hyperlink ref="F878" r:id="rId116" xr:uid="{00000000-0004-0000-0100-000073000000}"/>
    <hyperlink ref="F885" r:id="rId117" xr:uid="{00000000-0004-0000-0100-000074000000}"/>
    <hyperlink ref="F889" r:id="rId118" xr:uid="{00000000-0004-0000-0100-000075000000}"/>
    <hyperlink ref="F892" r:id="rId119" xr:uid="{00000000-0004-0000-0100-000076000000}"/>
    <hyperlink ref="F897" r:id="rId120" xr:uid="{00000000-0004-0000-0100-000077000000}"/>
    <hyperlink ref="F902" r:id="rId121" xr:uid="{00000000-0004-0000-0100-000078000000}"/>
    <hyperlink ref="F911" r:id="rId122" xr:uid="{00000000-0004-0000-0100-000079000000}"/>
    <hyperlink ref="F917" r:id="rId123" xr:uid="{00000000-0004-0000-0100-00007A000000}"/>
    <hyperlink ref="F919" r:id="rId124" xr:uid="{00000000-0004-0000-0100-00007B000000}"/>
    <hyperlink ref="F925" r:id="rId125" xr:uid="{00000000-0004-0000-0100-00007C000000}"/>
    <hyperlink ref="F929" r:id="rId126" xr:uid="{00000000-0004-0000-0100-00007D000000}"/>
    <hyperlink ref="F934" r:id="rId127" xr:uid="{00000000-0004-0000-0100-00007E000000}"/>
    <hyperlink ref="F940" r:id="rId128" xr:uid="{00000000-0004-0000-0100-00007F000000}"/>
    <hyperlink ref="F943" r:id="rId129" xr:uid="{00000000-0004-0000-0100-000080000000}"/>
    <hyperlink ref="F950" r:id="rId130" xr:uid="{00000000-0004-0000-0100-000081000000}"/>
    <hyperlink ref="F953" r:id="rId131" xr:uid="{00000000-0004-0000-0100-000082000000}"/>
    <hyperlink ref="F959" r:id="rId132" xr:uid="{00000000-0004-0000-0100-000083000000}"/>
    <hyperlink ref="F965" r:id="rId133" xr:uid="{00000000-0004-0000-0100-000084000000}"/>
    <hyperlink ref="F969" r:id="rId134" xr:uid="{00000000-0004-0000-0100-000085000000}"/>
    <hyperlink ref="F972" r:id="rId135" xr:uid="{00000000-0004-0000-0100-000086000000}"/>
    <hyperlink ref="F976" r:id="rId136" xr:uid="{00000000-0004-0000-0100-000087000000}"/>
    <hyperlink ref="F980" r:id="rId137" xr:uid="{00000000-0004-0000-0100-000088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3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84"/>
  <sheetViews>
    <sheetView showGridLines="0" tabSelected="1" topLeftCell="A151" workbookViewId="0">
      <selection activeCell="I181" sqref="I181"/>
    </sheetView>
  </sheetViews>
  <sheetFormatPr defaultRowHeight="15"/>
  <cols>
    <col min="1" max="1" width="8.33203125" style="113" customWidth="1"/>
    <col min="2" max="2" width="1.1640625" style="113" customWidth="1"/>
    <col min="3" max="3" width="4.1640625" style="113" customWidth="1"/>
    <col min="4" max="4" width="4.33203125" style="113" customWidth="1"/>
    <col min="5" max="5" width="17.1640625" style="113" customWidth="1"/>
    <col min="6" max="6" width="100.83203125" style="113" customWidth="1"/>
    <col min="7" max="7" width="7.5" style="113" customWidth="1"/>
    <col min="8" max="8" width="14" style="113" customWidth="1"/>
    <col min="9" max="9" width="15.83203125" style="113" customWidth="1"/>
    <col min="10" max="11" width="22.33203125" style="113" customWidth="1"/>
    <col min="12" max="12" width="9.33203125" style="113" customWidth="1"/>
    <col min="13" max="13" width="10.83203125" style="113" hidden="1" customWidth="1"/>
    <col min="14" max="14" width="9.33203125" style="113" hidden="1"/>
    <col min="15" max="20" width="14.1640625" style="113" hidden="1" customWidth="1"/>
    <col min="21" max="21" width="16.33203125" style="113" hidden="1" customWidth="1"/>
    <col min="22" max="22" width="12.33203125" style="113" customWidth="1"/>
    <col min="23" max="23" width="16.33203125" style="113" customWidth="1"/>
    <col min="24" max="24" width="12.33203125" style="113" customWidth="1"/>
    <col min="25" max="25" width="15" style="113" customWidth="1"/>
    <col min="26" max="26" width="11" style="113" customWidth="1"/>
    <col min="27" max="27" width="15" style="113" customWidth="1"/>
    <col min="28" max="28" width="16.33203125" style="113" customWidth="1"/>
    <col min="29" max="29" width="11" style="113" customWidth="1"/>
    <col min="30" max="30" width="15" style="113" customWidth="1"/>
    <col min="31" max="31" width="16.33203125" style="113" customWidth="1"/>
    <col min="32" max="43" width="9.33203125" style="113"/>
    <col min="44" max="65" width="9.33203125" style="113" hidden="1"/>
    <col min="66" max="16384" width="9.33203125" style="113"/>
  </cols>
  <sheetData>
    <row r="2" spans="2:46" ht="36.950000000000003" customHeight="1">
      <c r="L2" s="114" t="s">
        <v>6</v>
      </c>
      <c r="M2" s="115"/>
      <c r="N2" s="115"/>
      <c r="O2" s="115"/>
      <c r="P2" s="115"/>
      <c r="Q2" s="115"/>
      <c r="R2" s="115"/>
      <c r="S2" s="115"/>
      <c r="T2" s="115"/>
      <c r="U2" s="115"/>
      <c r="V2" s="115"/>
      <c r="AT2" s="116" t="s">
        <v>90</v>
      </c>
    </row>
    <row r="3" spans="2:46" ht="6.95" customHeight="1">
      <c r="B3" s="117"/>
      <c r="C3" s="317"/>
      <c r="D3" s="317"/>
      <c r="E3" s="317"/>
      <c r="F3" s="317"/>
      <c r="G3" s="317"/>
      <c r="H3" s="317"/>
      <c r="I3" s="317"/>
      <c r="J3" s="317"/>
      <c r="K3" s="317"/>
      <c r="L3" s="119"/>
      <c r="AT3" s="116" t="s">
        <v>87</v>
      </c>
    </row>
    <row r="4" spans="2:46" ht="24.95" customHeight="1">
      <c r="B4" s="119"/>
      <c r="C4" s="167"/>
      <c r="D4" s="192" t="s">
        <v>91</v>
      </c>
      <c r="E4" s="167"/>
      <c r="F4" s="167"/>
      <c r="G4" s="167"/>
      <c r="H4" s="167"/>
      <c r="I4" s="167"/>
      <c r="J4" s="167"/>
      <c r="K4" s="167"/>
      <c r="L4" s="119"/>
      <c r="M4" s="224" t="s">
        <v>11</v>
      </c>
      <c r="AT4" s="116" t="s">
        <v>4</v>
      </c>
    </row>
    <row r="5" spans="2:46" ht="6.95" customHeight="1">
      <c r="B5" s="119"/>
      <c r="C5" s="167"/>
      <c r="D5" s="167"/>
      <c r="E5" s="167"/>
      <c r="F5" s="167"/>
      <c r="G5" s="167"/>
      <c r="H5" s="167"/>
      <c r="I5" s="167"/>
      <c r="J5" s="167"/>
      <c r="K5" s="167"/>
      <c r="L5" s="119"/>
    </row>
    <row r="6" spans="2:46" ht="12" customHeight="1">
      <c r="B6" s="119"/>
      <c r="C6" s="167"/>
      <c r="D6" s="168" t="s">
        <v>17</v>
      </c>
      <c r="E6" s="167"/>
      <c r="F6" s="167"/>
      <c r="G6" s="167"/>
      <c r="H6" s="167"/>
      <c r="I6" s="167"/>
      <c r="J6" s="167"/>
      <c r="K6" s="167"/>
      <c r="L6" s="119"/>
    </row>
    <row r="7" spans="2:46" ht="16.5" customHeight="1">
      <c r="B7" s="119"/>
      <c r="C7" s="167"/>
      <c r="D7" s="167"/>
      <c r="E7" s="295" t="str">
        <f>'Rekapitulace stavby'!K6</f>
        <v>Odstranění části objektu a stavební úpravy občanské vybavenosti Slezanka a oplocení</v>
      </c>
      <c r="F7" s="296"/>
      <c r="G7" s="296"/>
      <c r="H7" s="296"/>
      <c r="I7" s="167"/>
      <c r="J7" s="167"/>
      <c r="K7" s="167"/>
      <c r="L7" s="119"/>
    </row>
    <row r="8" spans="2:46" s="8" customFormat="1" ht="12" customHeight="1">
      <c r="B8" s="5"/>
      <c r="C8" s="172"/>
      <c r="D8" s="168" t="s">
        <v>92</v>
      </c>
      <c r="E8" s="172"/>
      <c r="F8" s="172"/>
      <c r="G8" s="172"/>
      <c r="H8" s="172"/>
      <c r="I8" s="172"/>
      <c r="J8" s="172"/>
      <c r="K8" s="172"/>
      <c r="L8" s="5"/>
    </row>
    <row r="9" spans="2:46" s="8" customFormat="1" ht="16.5" customHeight="1">
      <c r="B9" s="5"/>
      <c r="C9" s="172"/>
      <c r="D9" s="172"/>
      <c r="E9" s="196" t="s">
        <v>1375</v>
      </c>
      <c r="F9" s="297"/>
      <c r="G9" s="297"/>
      <c r="H9" s="297"/>
      <c r="I9" s="172"/>
      <c r="J9" s="172"/>
      <c r="K9" s="172"/>
      <c r="L9" s="5"/>
    </row>
    <row r="10" spans="2:46" s="8" customFormat="1" ht="11.25">
      <c r="B10" s="5"/>
      <c r="C10" s="172"/>
      <c r="D10" s="172"/>
      <c r="E10" s="172"/>
      <c r="F10" s="172"/>
      <c r="G10" s="172"/>
      <c r="H10" s="172"/>
      <c r="I10" s="172"/>
      <c r="J10" s="172"/>
      <c r="K10" s="172"/>
      <c r="L10" s="5"/>
    </row>
    <row r="11" spans="2:46" s="8" customFormat="1" ht="12" customHeight="1">
      <c r="B11" s="5"/>
      <c r="C11" s="172"/>
      <c r="D11" s="168" t="s">
        <v>19</v>
      </c>
      <c r="E11" s="172"/>
      <c r="F11" s="169" t="s">
        <v>20</v>
      </c>
      <c r="G11" s="172"/>
      <c r="H11" s="172"/>
      <c r="I11" s="168" t="s">
        <v>21</v>
      </c>
      <c r="J11" s="169" t="s">
        <v>3</v>
      </c>
      <c r="K11" s="172"/>
      <c r="L11" s="5"/>
    </row>
    <row r="12" spans="2:46" s="8" customFormat="1" ht="12" customHeight="1">
      <c r="B12" s="5"/>
      <c r="C12" s="172"/>
      <c r="D12" s="168" t="s">
        <v>23</v>
      </c>
      <c r="E12" s="172"/>
      <c r="F12" s="169" t="s">
        <v>24</v>
      </c>
      <c r="G12" s="172"/>
      <c r="H12" s="172"/>
      <c r="I12" s="168" t="s">
        <v>25</v>
      </c>
      <c r="J12" s="298" t="str">
        <f>'Rekapitulace stavby'!AN8</f>
        <v>18. 6. 2025</v>
      </c>
      <c r="K12" s="172"/>
      <c r="L12" s="5"/>
    </row>
    <row r="13" spans="2:46" s="8" customFormat="1" ht="10.9" customHeight="1">
      <c r="B13" s="5"/>
      <c r="C13" s="172"/>
      <c r="D13" s="172"/>
      <c r="E13" s="172"/>
      <c r="F13" s="172"/>
      <c r="G13" s="172"/>
      <c r="H13" s="172"/>
      <c r="I13" s="172"/>
      <c r="J13" s="172"/>
      <c r="K13" s="172"/>
      <c r="L13" s="5"/>
    </row>
    <row r="14" spans="2:46" s="8" customFormat="1" ht="12" customHeight="1">
      <c r="B14" s="5"/>
      <c r="C14" s="172"/>
      <c r="D14" s="168" t="s">
        <v>27</v>
      </c>
      <c r="E14" s="172"/>
      <c r="F14" s="172"/>
      <c r="G14" s="172"/>
      <c r="H14" s="172"/>
      <c r="I14" s="168" t="s">
        <v>28</v>
      </c>
      <c r="J14" s="169" t="s">
        <v>29</v>
      </c>
      <c r="K14" s="172"/>
      <c r="L14" s="5"/>
    </row>
    <row r="15" spans="2:46" s="8" customFormat="1" ht="18" customHeight="1">
      <c r="B15" s="5"/>
      <c r="C15" s="172"/>
      <c r="D15" s="172"/>
      <c r="E15" s="169" t="s">
        <v>30</v>
      </c>
      <c r="F15" s="172"/>
      <c r="G15" s="172"/>
      <c r="H15" s="172"/>
      <c r="I15" s="168" t="s">
        <v>31</v>
      </c>
      <c r="J15" s="169" t="s">
        <v>3</v>
      </c>
      <c r="K15" s="172"/>
      <c r="L15" s="5"/>
    </row>
    <row r="16" spans="2:46" s="8" customFormat="1" ht="6.95" customHeight="1">
      <c r="B16" s="5"/>
      <c r="C16" s="172"/>
      <c r="D16" s="172"/>
      <c r="E16" s="172"/>
      <c r="F16" s="172"/>
      <c r="G16" s="172"/>
      <c r="H16" s="172"/>
      <c r="I16" s="172"/>
      <c r="J16" s="172"/>
      <c r="K16" s="172"/>
      <c r="L16" s="5"/>
    </row>
    <row r="17" spans="2:12" s="8" customFormat="1" ht="12" customHeight="1">
      <c r="B17" s="5"/>
      <c r="C17" s="172"/>
      <c r="D17" s="168" t="s">
        <v>32</v>
      </c>
      <c r="E17" s="172"/>
      <c r="F17" s="172"/>
      <c r="G17" s="172"/>
      <c r="H17" s="172"/>
      <c r="I17" s="168" t="s">
        <v>28</v>
      </c>
      <c r="J17" s="2" t="str">
        <f>'Rekapitulace stavby'!AN13</f>
        <v>Vyplň údaj</v>
      </c>
      <c r="K17" s="172"/>
      <c r="L17" s="5"/>
    </row>
    <row r="18" spans="2:12" s="8" customFormat="1" ht="18" customHeight="1">
      <c r="B18" s="5"/>
      <c r="C18" s="172"/>
      <c r="D18" s="172"/>
      <c r="E18" s="103" t="str">
        <f>'Rekapitulace stavby'!E14</f>
        <v>Vyplň údaj</v>
      </c>
      <c r="F18" s="122"/>
      <c r="G18" s="122"/>
      <c r="H18" s="122"/>
      <c r="I18" s="168" t="s">
        <v>31</v>
      </c>
      <c r="J18" s="2" t="str">
        <f>'Rekapitulace stavby'!AN14</f>
        <v>Vyplň údaj</v>
      </c>
      <c r="K18" s="172"/>
      <c r="L18" s="5"/>
    </row>
    <row r="19" spans="2:12" s="8" customFormat="1" ht="6.95" customHeight="1">
      <c r="B19" s="5"/>
      <c r="C19" s="172"/>
      <c r="D19" s="172"/>
      <c r="E19" s="172"/>
      <c r="F19" s="172"/>
      <c r="G19" s="172"/>
      <c r="H19" s="172"/>
      <c r="I19" s="172"/>
      <c r="J19" s="172"/>
      <c r="K19" s="172"/>
      <c r="L19" s="5"/>
    </row>
    <row r="20" spans="2:12" s="8" customFormat="1" ht="12" customHeight="1">
      <c r="B20" s="5"/>
      <c r="C20" s="172"/>
      <c r="D20" s="168" t="s">
        <v>34</v>
      </c>
      <c r="E20" s="172"/>
      <c r="F20" s="172"/>
      <c r="G20" s="172"/>
      <c r="H20" s="172"/>
      <c r="I20" s="168" t="s">
        <v>28</v>
      </c>
      <c r="J20" s="169" t="s">
        <v>35</v>
      </c>
      <c r="K20" s="172"/>
      <c r="L20" s="5"/>
    </row>
    <row r="21" spans="2:12" s="8" customFormat="1" ht="18" customHeight="1">
      <c r="B21" s="5"/>
      <c r="C21" s="172"/>
      <c r="D21" s="172"/>
      <c r="E21" s="169" t="s">
        <v>36</v>
      </c>
      <c r="F21" s="172"/>
      <c r="G21" s="172"/>
      <c r="H21" s="172"/>
      <c r="I21" s="168" t="s">
        <v>31</v>
      </c>
      <c r="J21" s="169" t="s">
        <v>3</v>
      </c>
      <c r="K21" s="172"/>
      <c r="L21" s="5"/>
    </row>
    <row r="22" spans="2:12" s="8" customFormat="1" ht="6.95" customHeight="1">
      <c r="B22" s="5"/>
      <c r="C22" s="172"/>
      <c r="D22" s="172"/>
      <c r="E22" s="172"/>
      <c r="F22" s="172"/>
      <c r="G22" s="172"/>
      <c r="H22" s="172"/>
      <c r="I22" s="172"/>
      <c r="J22" s="172"/>
      <c r="K22" s="172"/>
      <c r="L22" s="5"/>
    </row>
    <row r="23" spans="2:12" s="8" customFormat="1" ht="12" customHeight="1">
      <c r="B23" s="5"/>
      <c r="C23" s="172"/>
      <c r="D23" s="168" t="s">
        <v>38</v>
      </c>
      <c r="E23" s="172"/>
      <c r="F23" s="172"/>
      <c r="G23" s="172"/>
      <c r="H23" s="172"/>
      <c r="I23" s="168" t="s">
        <v>28</v>
      </c>
      <c r="J23" s="169" t="s">
        <v>39</v>
      </c>
      <c r="K23" s="172"/>
      <c r="L23" s="5"/>
    </row>
    <row r="24" spans="2:12" s="8" customFormat="1" ht="18" customHeight="1">
      <c r="B24" s="5"/>
      <c r="C24" s="172"/>
      <c r="D24" s="172"/>
      <c r="E24" s="169" t="s">
        <v>40</v>
      </c>
      <c r="F24" s="172"/>
      <c r="G24" s="172"/>
      <c r="H24" s="172"/>
      <c r="I24" s="168" t="s">
        <v>31</v>
      </c>
      <c r="J24" s="169" t="s">
        <v>3</v>
      </c>
      <c r="K24" s="172"/>
      <c r="L24" s="5"/>
    </row>
    <row r="25" spans="2:12" s="8" customFormat="1" ht="6.95" customHeight="1">
      <c r="B25" s="5"/>
      <c r="C25" s="172"/>
      <c r="D25" s="172"/>
      <c r="E25" s="172"/>
      <c r="F25" s="172"/>
      <c r="G25" s="172"/>
      <c r="H25" s="172"/>
      <c r="I25" s="172"/>
      <c r="J25" s="172"/>
      <c r="K25" s="172"/>
      <c r="L25" s="5"/>
    </row>
    <row r="26" spans="2:12" s="8" customFormat="1" ht="12" customHeight="1">
      <c r="B26" s="5"/>
      <c r="C26" s="172"/>
      <c r="D26" s="168" t="s">
        <v>41</v>
      </c>
      <c r="E26" s="172"/>
      <c r="F26" s="172"/>
      <c r="G26" s="172"/>
      <c r="H26" s="172"/>
      <c r="I26" s="172"/>
      <c r="J26" s="172"/>
      <c r="K26" s="172"/>
      <c r="L26" s="5"/>
    </row>
    <row r="27" spans="2:12" s="225" customFormat="1" ht="16.5" customHeight="1">
      <c r="B27" s="226"/>
      <c r="C27" s="281"/>
      <c r="D27" s="281"/>
      <c r="E27" s="170" t="s">
        <v>3</v>
      </c>
      <c r="F27" s="170"/>
      <c r="G27" s="170"/>
      <c r="H27" s="170"/>
      <c r="I27" s="281"/>
      <c r="J27" s="281"/>
      <c r="K27" s="281"/>
      <c r="L27" s="226"/>
    </row>
    <row r="28" spans="2:12" s="8" customFormat="1" ht="6.95" customHeight="1">
      <c r="B28" s="5"/>
      <c r="C28" s="172"/>
      <c r="D28" s="172"/>
      <c r="E28" s="172"/>
      <c r="F28" s="172"/>
      <c r="G28" s="172"/>
      <c r="H28" s="172"/>
      <c r="I28" s="172"/>
      <c r="J28" s="172"/>
      <c r="K28" s="172"/>
      <c r="L28" s="5"/>
    </row>
    <row r="29" spans="2:12" s="8" customFormat="1" ht="6.95" customHeight="1">
      <c r="B29" s="5"/>
      <c r="C29" s="172"/>
      <c r="D29" s="282"/>
      <c r="E29" s="282"/>
      <c r="F29" s="282"/>
      <c r="G29" s="282"/>
      <c r="H29" s="282"/>
      <c r="I29" s="282"/>
      <c r="J29" s="282"/>
      <c r="K29" s="282"/>
      <c r="L29" s="5"/>
    </row>
    <row r="30" spans="2:12" s="8" customFormat="1" ht="25.35" customHeight="1">
      <c r="B30" s="5"/>
      <c r="C30" s="172"/>
      <c r="D30" s="283" t="s">
        <v>43</v>
      </c>
      <c r="E30" s="172"/>
      <c r="F30" s="172"/>
      <c r="G30" s="172"/>
      <c r="H30" s="172"/>
      <c r="I30" s="172"/>
      <c r="J30" s="284">
        <f>ROUND(J87, 2)</f>
        <v>100000</v>
      </c>
      <c r="K30" s="172"/>
      <c r="L30" s="5"/>
    </row>
    <row r="31" spans="2:12" s="8" customFormat="1" ht="6.95" customHeight="1">
      <c r="B31" s="5"/>
      <c r="C31" s="172"/>
      <c r="D31" s="282"/>
      <c r="E31" s="282"/>
      <c r="F31" s="282"/>
      <c r="G31" s="282"/>
      <c r="H31" s="282"/>
      <c r="I31" s="282"/>
      <c r="J31" s="282"/>
      <c r="K31" s="282"/>
      <c r="L31" s="5"/>
    </row>
    <row r="32" spans="2:12" s="8" customFormat="1" ht="14.45" customHeight="1">
      <c r="B32" s="5"/>
      <c r="C32" s="172"/>
      <c r="D32" s="172"/>
      <c r="E32" s="172"/>
      <c r="F32" s="285" t="s">
        <v>45</v>
      </c>
      <c r="G32" s="172"/>
      <c r="H32" s="172"/>
      <c r="I32" s="285" t="s">
        <v>44</v>
      </c>
      <c r="J32" s="285" t="s">
        <v>46</v>
      </c>
      <c r="K32" s="172"/>
      <c r="L32" s="5"/>
    </row>
    <row r="33" spans="2:12" s="8" customFormat="1" ht="14.45" customHeight="1">
      <c r="B33" s="5"/>
      <c r="C33" s="172"/>
      <c r="D33" s="286" t="s">
        <v>47</v>
      </c>
      <c r="E33" s="168" t="s">
        <v>48</v>
      </c>
      <c r="F33" s="287">
        <f>ROUND((SUM(BE87:BE183)),  2)</f>
        <v>100000</v>
      </c>
      <c r="G33" s="172"/>
      <c r="H33" s="172"/>
      <c r="I33" s="288">
        <v>0.21</v>
      </c>
      <c r="J33" s="287">
        <f>ROUND(((SUM(BE87:BE183))*I33),  2)</f>
        <v>21000</v>
      </c>
      <c r="K33" s="172"/>
      <c r="L33" s="5"/>
    </row>
    <row r="34" spans="2:12" s="8" customFormat="1" ht="14.45" customHeight="1">
      <c r="B34" s="5"/>
      <c r="C34" s="172"/>
      <c r="D34" s="172"/>
      <c r="E34" s="168" t="s">
        <v>49</v>
      </c>
      <c r="F34" s="287">
        <f>ROUND((SUM(BF87:BF183)),  2)</f>
        <v>0</v>
      </c>
      <c r="G34" s="172"/>
      <c r="H34" s="172"/>
      <c r="I34" s="288">
        <v>0.12</v>
      </c>
      <c r="J34" s="287">
        <f>ROUND(((SUM(BF87:BF183))*I34),  2)</f>
        <v>0</v>
      </c>
      <c r="K34" s="172"/>
      <c r="L34" s="5"/>
    </row>
    <row r="35" spans="2:12" s="8" customFormat="1" ht="14.45" hidden="1" customHeight="1">
      <c r="B35" s="5"/>
      <c r="C35" s="172"/>
      <c r="D35" s="172"/>
      <c r="E35" s="168" t="s">
        <v>50</v>
      </c>
      <c r="F35" s="287">
        <f>ROUND((SUM(BG87:BG183)),  2)</f>
        <v>0</v>
      </c>
      <c r="G35" s="172"/>
      <c r="H35" s="172"/>
      <c r="I35" s="288">
        <v>0.21</v>
      </c>
      <c r="J35" s="287">
        <f>0</f>
        <v>0</v>
      </c>
      <c r="K35" s="172"/>
      <c r="L35" s="5"/>
    </row>
    <row r="36" spans="2:12" s="8" customFormat="1" ht="14.45" hidden="1" customHeight="1">
      <c r="B36" s="5"/>
      <c r="C36" s="172"/>
      <c r="D36" s="172"/>
      <c r="E36" s="168" t="s">
        <v>51</v>
      </c>
      <c r="F36" s="287">
        <f>ROUND((SUM(BH87:BH183)),  2)</f>
        <v>0</v>
      </c>
      <c r="G36" s="172"/>
      <c r="H36" s="172"/>
      <c r="I36" s="288">
        <v>0.12</v>
      </c>
      <c r="J36" s="287">
        <f>0</f>
        <v>0</v>
      </c>
      <c r="K36" s="172"/>
      <c r="L36" s="5"/>
    </row>
    <row r="37" spans="2:12" s="8" customFormat="1" ht="14.45" hidden="1" customHeight="1">
      <c r="B37" s="5"/>
      <c r="C37" s="172"/>
      <c r="D37" s="172"/>
      <c r="E37" s="168" t="s">
        <v>52</v>
      </c>
      <c r="F37" s="287">
        <f>ROUND((SUM(BI87:BI183)),  2)</f>
        <v>0</v>
      </c>
      <c r="G37" s="172"/>
      <c r="H37" s="172"/>
      <c r="I37" s="288">
        <v>0</v>
      </c>
      <c r="J37" s="287">
        <f>0</f>
        <v>0</v>
      </c>
      <c r="K37" s="172"/>
      <c r="L37" s="5"/>
    </row>
    <row r="38" spans="2:12" s="8" customFormat="1" ht="6.95" customHeight="1">
      <c r="B38" s="5"/>
      <c r="C38" s="172"/>
      <c r="D38" s="172"/>
      <c r="E38" s="172"/>
      <c r="F38" s="172"/>
      <c r="G38" s="172"/>
      <c r="H38" s="172"/>
      <c r="I38" s="172"/>
      <c r="J38" s="172"/>
      <c r="K38" s="172"/>
      <c r="L38" s="5"/>
    </row>
    <row r="39" spans="2:12" s="8" customFormat="1" ht="25.35" customHeight="1">
      <c r="B39" s="5"/>
      <c r="C39" s="289"/>
      <c r="D39" s="290" t="s">
        <v>53</v>
      </c>
      <c r="E39" s="204"/>
      <c r="F39" s="204"/>
      <c r="G39" s="291" t="s">
        <v>54</v>
      </c>
      <c r="H39" s="292" t="s">
        <v>55</v>
      </c>
      <c r="I39" s="204"/>
      <c r="J39" s="293">
        <f>SUM(J30:J37)</f>
        <v>121000</v>
      </c>
      <c r="K39" s="294"/>
      <c r="L39" s="5"/>
    </row>
    <row r="40" spans="2:12" s="8" customFormat="1" ht="14.45" customHeight="1">
      <c r="B40" s="129"/>
      <c r="C40" s="190"/>
      <c r="D40" s="190"/>
      <c r="E40" s="190"/>
      <c r="F40" s="190"/>
      <c r="G40" s="190"/>
      <c r="H40" s="190"/>
      <c r="I40" s="190"/>
      <c r="J40" s="190"/>
      <c r="K40" s="190"/>
      <c r="L40" s="5"/>
    </row>
    <row r="41" spans="2:12">
      <c r="C41" s="167"/>
      <c r="D41" s="167"/>
      <c r="E41" s="167"/>
      <c r="F41" s="167"/>
      <c r="G41" s="167"/>
      <c r="H41" s="167"/>
      <c r="I41" s="167"/>
      <c r="J41" s="167"/>
      <c r="K41" s="167"/>
    </row>
    <row r="42" spans="2:12">
      <c r="C42" s="167"/>
      <c r="D42" s="167"/>
      <c r="E42" s="167"/>
      <c r="F42" s="167"/>
      <c r="G42" s="167"/>
      <c r="H42" s="167"/>
      <c r="I42" s="167"/>
      <c r="J42" s="167"/>
      <c r="K42" s="167"/>
    </row>
    <row r="43" spans="2:12">
      <c r="C43" s="167"/>
      <c r="D43" s="167"/>
      <c r="E43" s="167"/>
      <c r="F43" s="167"/>
      <c r="G43" s="167"/>
      <c r="H43" s="167"/>
      <c r="I43" s="167"/>
      <c r="J43" s="167"/>
      <c r="K43" s="167"/>
    </row>
    <row r="44" spans="2:12" s="8" customFormat="1" ht="6.95" customHeight="1">
      <c r="B44" s="131"/>
      <c r="C44" s="191"/>
      <c r="D44" s="191"/>
      <c r="E44" s="191"/>
      <c r="F44" s="191"/>
      <c r="G44" s="191"/>
      <c r="H44" s="191"/>
      <c r="I44" s="191"/>
      <c r="J44" s="191"/>
      <c r="K44" s="191"/>
      <c r="L44" s="5"/>
    </row>
    <row r="45" spans="2:12" s="8" customFormat="1" ht="24.95" customHeight="1">
      <c r="B45" s="5"/>
      <c r="C45" s="192" t="s">
        <v>94</v>
      </c>
      <c r="D45" s="172"/>
      <c r="E45" s="172"/>
      <c r="F45" s="172"/>
      <c r="G45" s="172"/>
      <c r="H45" s="172"/>
      <c r="I45" s="172"/>
      <c r="J45" s="172"/>
      <c r="K45" s="172"/>
      <c r="L45" s="5"/>
    </row>
    <row r="46" spans="2:12" s="8" customFormat="1" ht="6.95" customHeight="1">
      <c r="B46" s="5"/>
      <c r="C46" s="172"/>
      <c r="D46" s="172"/>
      <c r="E46" s="172"/>
      <c r="F46" s="172"/>
      <c r="G46" s="172"/>
      <c r="H46" s="172"/>
      <c r="I46" s="172"/>
      <c r="J46" s="172"/>
      <c r="K46" s="172"/>
      <c r="L46" s="5"/>
    </row>
    <row r="47" spans="2:12" s="8" customFormat="1" ht="12" customHeight="1">
      <c r="B47" s="5"/>
      <c r="C47" s="168" t="s">
        <v>17</v>
      </c>
      <c r="D47" s="172"/>
      <c r="E47" s="172"/>
      <c r="F47" s="172"/>
      <c r="G47" s="172"/>
      <c r="H47" s="172"/>
      <c r="I47" s="172"/>
      <c r="J47" s="172"/>
      <c r="K47" s="172"/>
      <c r="L47" s="5"/>
    </row>
    <row r="48" spans="2:12" s="8" customFormat="1" ht="16.5" customHeight="1">
      <c r="B48" s="5"/>
      <c r="C48" s="172"/>
      <c r="D48" s="172"/>
      <c r="E48" s="295" t="str">
        <f>E7</f>
        <v>Odstranění části objektu a stavební úpravy občanské vybavenosti Slezanka a oplocení</v>
      </c>
      <c r="F48" s="296"/>
      <c r="G48" s="296"/>
      <c r="H48" s="296"/>
      <c r="I48" s="172"/>
      <c r="J48" s="172"/>
      <c r="K48" s="172"/>
      <c r="L48" s="5"/>
    </row>
    <row r="49" spans="2:47" s="8" customFormat="1" ht="12" customHeight="1">
      <c r="B49" s="5"/>
      <c r="C49" s="168" t="s">
        <v>92</v>
      </c>
      <c r="D49" s="172"/>
      <c r="E49" s="172"/>
      <c r="F49" s="172"/>
      <c r="G49" s="172"/>
      <c r="H49" s="172"/>
      <c r="I49" s="172"/>
      <c r="J49" s="172"/>
      <c r="K49" s="172"/>
      <c r="L49" s="5"/>
    </row>
    <row r="50" spans="2:47" s="8" customFormat="1" ht="16.5" customHeight="1">
      <c r="B50" s="5"/>
      <c r="C50" s="172"/>
      <c r="D50" s="172"/>
      <c r="E50" s="196" t="str">
        <f>E9</f>
        <v>VRN - Vedlejší rozpočtové náklady</v>
      </c>
      <c r="F50" s="297"/>
      <c r="G50" s="297"/>
      <c r="H50" s="297"/>
      <c r="I50" s="172"/>
      <c r="J50" s="172"/>
      <c r="K50" s="172"/>
      <c r="L50" s="5"/>
    </row>
    <row r="51" spans="2:47" s="8" customFormat="1" ht="6.95" customHeight="1">
      <c r="B51" s="5"/>
      <c r="C51" s="172"/>
      <c r="D51" s="172"/>
      <c r="E51" s="172"/>
      <c r="F51" s="172"/>
      <c r="G51" s="172"/>
      <c r="H51" s="172"/>
      <c r="I51" s="172"/>
      <c r="J51" s="172"/>
      <c r="K51" s="172"/>
      <c r="L51" s="5"/>
    </row>
    <row r="52" spans="2:47" s="8" customFormat="1" ht="12" customHeight="1">
      <c r="B52" s="5"/>
      <c r="C52" s="168" t="s">
        <v>23</v>
      </c>
      <c r="D52" s="172"/>
      <c r="E52" s="172"/>
      <c r="F52" s="169" t="str">
        <f>F12</f>
        <v>parc.č. 265/3, 260/7, 265/5, 270, 593 k.ú. Opava</v>
      </c>
      <c r="G52" s="172"/>
      <c r="H52" s="172"/>
      <c r="I52" s="168" t="s">
        <v>25</v>
      </c>
      <c r="J52" s="298" t="str">
        <f>IF(J12="","",J12)</f>
        <v>18. 6. 2025</v>
      </c>
      <c r="K52" s="172"/>
      <c r="L52" s="5"/>
    </row>
    <row r="53" spans="2:47" s="8" customFormat="1" ht="6.95" customHeight="1">
      <c r="B53" s="5"/>
      <c r="C53" s="172"/>
      <c r="D53" s="172"/>
      <c r="E53" s="172"/>
      <c r="F53" s="172"/>
      <c r="G53" s="172"/>
      <c r="H53" s="172"/>
      <c r="I53" s="172"/>
      <c r="J53" s="172"/>
      <c r="K53" s="172"/>
      <c r="L53" s="5"/>
    </row>
    <row r="54" spans="2:47" s="8" customFormat="1" ht="25.7" customHeight="1">
      <c r="B54" s="5"/>
      <c r="C54" s="168" t="s">
        <v>27</v>
      </c>
      <c r="D54" s="172"/>
      <c r="E54" s="172"/>
      <c r="F54" s="169" t="str">
        <f>E15</f>
        <v>Statutární město Opava</v>
      </c>
      <c r="G54" s="172"/>
      <c r="H54" s="172"/>
      <c r="I54" s="168" t="s">
        <v>34</v>
      </c>
      <c r="J54" s="299" t="str">
        <f>E21</f>
        <v>projekční kancelář INFOHOME, Opava</v>
      </c>
      <c r="K54" s="172"/>
      <c r="L54" s="5"/>
    </row>
    <row r="55" spans="2:47" s="8" customFormat="1" ht="25.7" customHeight="1">
      <c r="B55" s="5"/>
      <c r="C55" s="168" t="s">
        <v>32</v>
      </c>
      <c r="D55" s="172"/>
      <c r="E55" s="172"/>
      <c r="F55" s="169" t="str">
        <f>IF(E18="","",E18)</f>
        <v>Vyplň údaj</v>
      </c>
      <c r="G55" s="172"/>
      <c r="H55" s="172"/>
      <c r="I55" s="168" t="s">
        <v>38</v>
      </c>
      <c r="J55" s="299" t="str">
        <f>E24</f>
        <v>Ing. Alena Chmelová, Opava</v>
      </c>
      <c r="K55" s="172"/>
      <c r="L55" s="5"/>
    </row>
    <row r="56" spans="2:47" s="8" customFormat="1" ht="10.35" customHeight="1">
      <c r="B56" s="5"/>
      <c r="C56" s="172"/>
      <c r="D56" s="172"/>
      <c r="E56" s="172"/>
      <c r="F56" s="172"/>
      <c r="G56" s="172"/>
      <c r="H56" s="172"/>
      <c r="I56" s="172"/>
      <c r="J56" s="172"/>
      <c r="K56" s="172"/>
      <c r="L56" s="5"/>
    </row>
    <row r="57" spans="2:47" s="8" customFormat="1" ht="29.25" customHeight="1">
      <c r="B57" s="5"/>
      <c r="C57" s="300" t="s">
        <v>95</v>
      </c>
      <c r="D57" s="289"/>
      <c r="E57" s="289"/>
      <c r="F57" s="289"/>
      <c r="G57" s="289"/>
      <c r="H57" s="289"/>
      <c r="I57" s="289"/>
      <c r="J57" s="301" t="s">
        <v>96</v>
      </c>
      <c r="K57" s="289"/>
      <c r="L57" s="5"/>
    </row>
    <row r="58" spans="2:47" s="8" customFormat="1" ht="10.35" customHeight="1">
      <c r="B58" s="5"/>
      <c r="C58" s="172"/>
      <c r="D58" s="172"/>
      <c r="E58" s="172"/>
      <c r="F58" s="172"/>
      <c r="G58" s="172"/>
      <c r="H58" s="172"/>
      <c r="I58" s="172"/>
      <c r="J58" s="172"/>
      <c r="K58" s="172"/>
      <c r="L58" s="5"/>
    </row>
    <row r="59" spans="2:47" s="8" customFormat="1" ht="22.9" customHeight="1">
      <c r="B59" s="5"/>
      <c r="C59" s="302" t="s">
        <v>75</v>
      </c>
      <c r="D59" s="172"/>
      <c r="E59" s="172"/>
      <c r="F59" s="172"/>
      <c r="G59" s="172"/>
      <c r="H59" s="172"/>
      <c r="I59" s="172"/>
      <c r="J59" s="284">
        <f>J87</f>
        <v>100000</v>
      </c>
      <c r="K59" s="172"/>
      <c r="L59" s="5"/>
      <c r="AU59" s="116" t="s">
        <v>97</v>
      </c>
    </row>
    <row r="60" spans="2:47" s="227" customFormat="1" ht="24.95" customHeight="1">
      <c r="B60" s="228"/>
      <c r="C60" s="303"/>
      <c r="D60" s="304" t="s">
        <v>1375</v>
      </c>
      <c r="E60" s="305"/>
      <c r="F60" s="305"/>
      <c r="G60" s="305"/>
      <c r="H60" s="305"/>
      <c r="I60" s="305"/>
      <c r="J60" s="306">
        <f>J88</f>
        <v>100000</v>
      </c>
      <c r="K60" s="303"/>
      <c r="L60" s="228"/>
    </row>
    <row r="61" spans="2:47" s="229" customFormat="1" ht="19.899999999999999" customHeight="1">
      <c r="B61" s="230"/>
      <c r="C61" s="307"/>
      <c r="D61" s="308" t="s">
        <v>1376</v>
      </c>
      <c r="E61" s="309"/>
      <c r="F61" s="309"/>
      <c r="G61" s="309"/>
      <c r="H61" s="309"/>
      <c r="I61" s="309"/>
      <c r="J61" s="310">
        <f>J89</f>
        <v>0</v>
      </c>
      <c r="K61" s="307"/>
      <c r="L61" s="230"/>
    </row>
    <row r="62" spans="2:47" s="229" customFormat="1" ht="19.899999999999999" customHeight="1">
      <c r="B62" s="230"/>
      <c r="C62" s="307"/>
      <c r="D62" s="308" t="s">
        <v>1377</v>
      </c>
      <c r="E62" s="309"/>
      <c r="F62" s="309"/>
      <c r="G62" s="309"/>
      <c r="H62" s="309"/>
      <c r="I62" s="309"/>
      <c r="J62" s="310">
        <f>J110</f>
        <v>0</v>
      </c>
      <c r="K62" s="307"/>
      <c r="L62" s="230"/>
    </row>
    <row r="63" spans="2:47" s="229" customFormat="1" ht="19.899999999999999" customHeight="1">
      <c r="B63" s="230"/>
      <c r="C63" s="307"/>
      <c r="D63" s="308" t="s">
        <v>1378</v>
      </c>
      <c r="E63" s="309"/>
      <c r="F63" s="309"/>
      <c r="G63" s="309"/>
      <c r="H63" s="309"/>
      <c r="I63" s="309"/>
      <c r="J63" s="310">
        <f>J118</f>
        <v>0</v>
      </c>
      <c r="K63" s="307"/>
      <c r="L63" s="230"/>
    </row>
    <row r="64" spans="2:47" s="229" customFormat="1" ht="19.899999999999999" customHeight="1">
      <c r="B64" s="230"/>
      <c r="C64" s="307"/>
      <c r="D64" s="308" t="s">
        <v>1379</v>
      </c>
      <c r="E64" s="309"/>
      <c r="F64" s="309"/>
      <c r="G64" s="309"/>
      <c r="H64" s="309"/>
      <c r="I64" s="309"/>
      <c r="J64" s="310">
        <f>J145</f>
        <v>0</v>
      </c>
      <c r="K64" s="307"/>
      <c r="L64" s="230"/>
    </row>
    <row r="65" spans="2:12" s="229" customFormat="1" ht="19.899999999999999" customHeight="1">
      <c r="B65" s="230"/>
      <c r="C65" s="307"/>
      <c r="D65" s="308" t="s">
        <v>1380</v>
      </c>
      <c r="E65" s="309"/>
      <c r="F65" s="309"/>
      <c r="G65" s="309"/>
      <c r="H65" s="309"/>
      <c r="I65" s="309"/>
      <c r="J65" s="310">
        <f>J152</f>
        <v>0</v>
      </c>
      <c r="K65" s="307"/>
      <c r="L65" s="230"/>
    </row>
    <row r="66" spans="2:12" s="229" customFormat="1" ht="19.899999999999999" customHeight="1">
      <c r="B66" s="230"/>
      <c r="C66" s="307"/>
      <c r="D66" s="308" t="s">
        <v>1381</v>
      </c>
      <c r="E66" s="309"/>
      <c r="F66" s="309"/>
      <c r="G66" s="309"/>
      <c r="H66" s="309"/>
      <c r="I66" s="309"/>
      <c r="J66" s="310">
        <f>J158</f>
        <v>0</v>
      </c>
      <c r="K66" s="307"/>
      <c r="L66" s="230"/>
    </row>
    <row r="67" spans="2:12" s="229" customFormat="1" ht="19.899999999999999" customHeight="1">
      <c r="B67" s="230"/>
      <c r="C67" s="307"/>
      <c r="D67" s="308" t="s">
        <v>1382</v>
      </c>
      <c r="E67" s="309"/>
      <c r="F67" s="309"/>
      <c r="G67" s="309"/>
      <c r="H67" s="309"/>
      <c r="I67" s="309"/>
      <c r="J67" s="310">
        <f>J170</f>
        <v>100000</v>
      </c>
      <c r="K67" s="307"/>
      <c r="L67" s="230"/>
    </row>
    <row r="68" spans="2:12" s="8" customFormat="1" ht="21.75" customHeight="1">
      <c r="B68" s="5"/>
      <c r="C68" s="172"/>
      <c r="D68" s="172"/>
      <c r="E68" s="172"/>
      <c r="F68" s="172"/>
      <c r="G68" s="172"/>
      <c r="H68" s="172"/>
      <c r="I68" s="172"/>
      <c r="J68" s="172"/>
      <c r="K68" s="172"/>
      <c r="L68" s="5"/>
    </row>
    <row r="69" spans="2:12" s="8" customFormat="1" ht="6.95" customHeight="1">
      <c r="B69" s="129"/>
      <c r="C69" s="190"/>
      <c r="D69" s="190"/>
      <c r="E69" s="190"/>
      <c r="F69" s="190"/>
      <c r="G69" s="190"/>
      <c r="H69" s="190"/>
      <c r="I69" s="190"/>
      <c r="J69" s="190"/>
      <c r="K69" s="190"/>
      <c r="L69" s="5"/>
    </row>
    <row r="70" spans="2:12">
      <c r="C70" s="167"/>
      <c r="D70" s="167"/>
      <c r="E70" s="167"/>
      <c r="F70" s="167"/>
      <c r="G70" s="167"/>
      <c r="H70" s="167"/>
      <c r="I70" s="167"/>
      <c r="J70" s="167"/>
      <c r="K70" s="167"/>
    </row>
    <row r="71" spans="2:12">
      <c r="C71" s="167"/>
      <c r="D71" s="167"/>
      <c r="E71" s="167"/>
      <c r="F71" s="167"/>
      <c r="G71" s="167"/>
      <c r="H71" s="167"/>
      <c r="I71" s="167"/>
      <c r="J71" s="167"/>
      <c r="K71" s="167"/>
    </row>
    <row r="72" spans="2:12">
      <c r="C72" s="167"/>
      <c r="D72" s="167"/>
      <c r="E72" s="167"/>
      <c r="F72" s="167"/>
      <c r="G72" s="167"/>
      <c r="H72" s="167"/>
      <c r="I72" s="167"/>
      <c r="J72" s="167"/>
      <c r="K72" s="167"/>
    </row>
    <row r="73" spans="2:12" s="8" customFormat="1" ht="6.95" customHeight="1">
      <c r="B73" s="131"/>
      <c r="C73" s="191"/>
      <c r="D73" s="191"/>
      <c r="E73" s="191"/>
      <c r="F73" s="191"/>
      <c r="G73" s="191"/>
      <c r="H73" s="191"/>
      <c r="I73" s="191"/>
      <c r="J73" s="191"/>
      <c r="K73" s="191"/>
      <c r="L73" s="5"/>
    </row>
    <row r="74" spans="2:12" s="8" customFormat="1" ht="24.95" customHeight="1">
      <c r="B74" s="5"/>
      <c r="C74" s="192" t="s">
        <v>126</v>
      </c>
      <c r="D74" s="172"/>
      <c r="E74" s="172"/>
      <c r="F74" s="172"/>
      <c r="G74" s="172"/>
      <c r="H74" s="172"/>
      <c r="I74" s="172"/>
      <c r="J74" s="172"/>
      <c r="K74" s="172"/>
      <c r="L74" s="5"/>
    </row>
    <row r="75" spans="2:12" s="8" customFormat="1" ht="6.95" customHeight="1">
      <c r="B75" s="5"/>
      <c r="C75" s="172"/>
      <c r="D75" s="172"/>
      <c r="E75" s="172"/>
      <c r="F75" s="172"/>
      <c r="G75" s="172"/>
      <c r="H75" s="172"/>
      <c r="I75" s="172"/>
      <c r="J75" s="172"/>
      <c r="K75" s="172"/>
      <c r="L75" s="5"/>
    </row>
    <row r="76" spans="2:12" s="8" customFormat="1" ht="12" customHeight="1">
      <c r="B76" s="5"/>
      <c r="C76" s="168" t="s">
        <v>17</v>
      </c>
      <c r="D76" s="172"/>
      <c r="E76" s="172"/>
      <c r="F76" s="172"/>
      <c r="G76" s="172"/>
      <c r="H76" s="172"/>
      <c r="I76" s="172"/>
      <c r="J76" s="172"/>
      <c r="K76" s="172"/>
      <c r="L76" s="5"/>
    </row>
    <row r="77" spans="2:12" s="8" customFormat="1" ht="16.5" customHeight="1">
      <c r="B77" s="5"/>
      <c r="C77" s="172"/>
      <c r="D77" s="172"/>
      <c r="E77" s="295" t="str">
        <f>E7</f>
        <v>Odstranění části objektu a stavební úpravy občanské vybavenosti Slezanka a oplocení</v>
      </c>
      <c r="F77" s="296"/>
      <c r="G77" s="296"/>
      <c r="H77" s="296"/>
      <c r="I77" s="172"/>
      <c r="J77" s="172"/>
      <c r="K77" s="172"/>
      <c r="L77" s="5"/>
    </row>
    <row r="78" spans="2:12" s="8" customFormat="1" ht="12" customHeight="1">
      <c r="B78" s="5"/>
      <c r="C78" s="168" t="s">
        <v>92</v>
      </c>
      <c r="D78" s="172"/>
      <c r="E78" s="172"/>
      <c r="F78" s="172"/>
      <c r="G78" s="172"/>
      <c r="H78" s="172"/>
      <c r="I78" s="172"/>
      <c r="J78" s="172"/>
      <c r="K78" s="172"/>
      <c r="L78" s="5"/>
    </row>
    <row r="79" spans="2:12" s="8" customFormat="1" ht="16.5" customHeight="1">
      <c r="B79" s="5"/>
      <c r="C79" s="172"/>
      <c r="D79" s="172"/>
      <c r="E79" s="196" t="str">
        <f>E9</f>
        <v>VRN - Vedlejší rozpočtové náklady</v>
      </c>
      <c r="F79" s="297"/>
      <c r="G79" s="297"/>
      <c r="H79" s="297"/>
      <c r="I79" s="172"/>
      <c r="J79" s="172"/>
      <c r="K79" s="172"/>
      <c r="L79" s="5"/>
    </row>
    <row r="80" spans="2:12" s="8" customFormat="1" ht="6.95" customHeight="1">
      <c r="B80" s="5"/>
      <c r="C80" s="172"/>
      <c r="D80" s="172"/>
      <c r="E80" s="172"/>
      <c r="F80" s="172"/>
      <c r="G80" s="172"/>
      <c r="H80" s="172"/>
      <c r="I80" s="172"/>
      <c r="J80" s="172"/>
      <c r="K80" s="172"/>
      <c r="L80" s="5"/>
    </row>
    <row r="81" spans="2:65" s="8" customFormat="1" ht="12" customHeight="1">
      <c r="B81" s="5"/>
      <c r="C81" s="168" t="s">
        <v>23</v>
      </c>
      <c r="D81" s="172"/>
      <c r="E81" s="172"/>
      <c r="F81" s="169" t="str">
        <f>F12</f>
        <v>parc.č. 265/3, 260/7, 265/5, 270, 593 k.ú. Opava</v>
      </c>
      <c r="G81" s="172"/>
      <c r="H81" s="172"/>
      <c r="I81" s="168" t="s">
        <v>25</v>
      </c>
      <c r="J81" s="298" t="str">
        <f>IF(J12="","",J12)</f>
        <v>18. 6. 2025</v>
      </c>
      <c r="K81" s="172"/>
      <c r="L81" s="5"/>
    </row>
    <row r="82" spans="2:65" s="8" customFormat="1" ht="6.95" customHeight="1">
      <c r="B82" s="5"/>
      <c r="C82" s="172"/>
      <c r="D82" s="172"/>
      <c r="E82" s="172"/>
      <c r="F82" s="172"/>
      <c r="G82" s="172"/>
      <c r="H82" s="172"/>
      <c r="I82" s="172"/>
      <c r="J82" s="172"/>
      <c r="K82" s="172"/>
      <c r="L82" s="5"/>
    </row>
    <row r="83" spans="2:65" s="8" customFormat="1" ht="25.7" customHeight="1">
      <c r="B83" s="5"/>
      <c r="C83" s="168" t="s">
        <v>27</v>
      </c>
      <c r="D83" s="172"/>
      <c r="E83" s="172"/>
      <c r="F83" s="169" t="str">
        <f>E15</f>
        <v>Statutární město Opava</v>
      </c>
      <c r="G83" s="172"/>
      <c r="H83" s="172"/>
      <c r="I83" s="168" t="s">
        <v>34</v>
      </c>
      <c r="J83" s="299" t="str">
        <f>E21</f>
        <v>projekční kancelář INFOHOME, Opava</v>
      </c>
      <c r="K83" s="172"/>
      <c r="L83" s="5"/>
    </row>
    <row r="84" spans="2:65" s="8" customFormat="1" ht="25.7" customHeight="1">
      <c r="B84" s="5"/>
      <c r="C84" s="168" t="s">
        <v>32</v>
      </c>
      <c r="D84" s="172"/>
      <c r="E84" s="172"/>
      <c r="F84" s="169" t="str">
        <f>IF(E18="","",E18)</f>
        <v>Vyplň údaj</v>
      </c>
      <c r="G84" s="172"/>
      <c r="H84" s="172"/>
      <c r="I84" s="168" t="s">
        <v>38</v>
      </c>
      <c r="J84" s="299" t="str">
        <f>E24</f>
        <v>Ing. Alena Chmelová, Opava</v>
      </c>
      <c r="K84" s="172"/>
      <c r="L84" s="5"/>
    </row>
    <row r="85" spans="2:65" s="8" customFormat="1" ht="10.35" customHeight="1">
      <c r="B85" s="5"/>
      <c r="C85" s="172"/>
      <c r="D85" s="172"/>
      <c r="E85" s="172"/>
      <c r="F85" s="172"/>
      <c r="G85" s="172"/>
      <c r="H85" s="172"/>
      <c r="I85" s="172"/>
      <c r="J85" s="172"/>
      <c r="K85" s="172"/>
      <c r="L85" s="5"/>
    </row>
    <row r="86" spans="2:65" s="231" customFormat="1" ht="29.25" customHeight="1">
      <c r="B86" s="232"/>
      <c r="C86" s="311" t="s">
        <v>127</v>
      </c>
      <c r="D86" s="312" t="s">
        <v>62</v>
      </c>
      <c r="E86" s="312" t="s">
        <v>58</v>
      </c>
      <c r="F86" s="312" t="s">
        <v>59</v>
      </c>
      <c r="G86" s="312" t="s">
        <v>128</v>
      </c>
      <c r="H86" s="312" t="s">
        <v>129</v>
      </c>
      <c r="I86" s="312" t="s">
        <v>130</v>
      </c>
      <c r="J86" s="312" t="s">
        <v>96</v>
      </c>
      <c r="K86" s="313" t="s">
        <v>131</v>
      </c>
      <c r="L86" s="232"/>
      <c r="M86" s="143" t="s">
        <v>3</v>
      </c>
      <c r="N86" s="144" t="s">
        <v>47</v>
      </c>
      <c r="O86" s="144" t="s">
        <v>132</v>
      </c>
      <c r="P86" s="144" t="s">
        <v>133</v>
      </c>
      <c r="Q86" s="144" t="s">
        <v>134</v>
      </c>
      <c r="R86" s="144" t="s">
        <v>135</v>
      </c>
      <c r="S86" s="144" t="s">
        <v>136</v>
      </c>
      <c r="T86" s="145" t="s">
        <v>137</v>
      </c>
    </row>
    <row r="87" spans="2:65" s="8" customFormat="1" ht="22.9" customHeight="1">
      <c r="B87" s="5"/>
      <c r="C87" s="208" t="s">
        <v>138</v>
      </c>
      <c r="D87" s="172"/>
      <c r="E87" s="172"/>
      <c r="F87" s="172"/>
      <c r="G87" s="172"/>
      <c r="H87" s="172"/>
      <c r="I87" s="172"/>
      <c r="J87" s="314">
        <f>BK87</f>
        <v>100000</v>
      </c>
      <c r="K87" s="172"/>
      <c r="L87" s="5"/>
      <c r="M87" s="146"/>
      <c r="N87" s="138"/>
      <c r="O87" s="138"/>
      <c r="P87" s="233">
        <f>P88</f>
        <v>0</v>
      </c>
      <c r="Q87" s="138"/>
      <c r="R87" s="233">
        <f>R88</f>
        <v>0</v>
      </c>
      <c r="S87" s="138"/>
      <c r="T87" s="234">
        <f>T88</f>
        <v>0</v>
      </c>
      <c r="AT87" s="116" t="s">
        <v>76</v>
      </c>
      <c r="AU87" s="116" t="s">
        <v>97</v>
      </c>
      <c r="BK87" s="235">
        <f>BK88</f>
        <v>100000</v>
      </c>
    </row>
    <row r="88" spans="2:65" s="4" customFormat="1" ht="25.9" customHeight="1">
      <c r="B88" s="236"/>
      <c r="C88" s="277"/>
      <c r="D88" s="278" t="s">
        <v>76</v>
      </c>
      <c r="E88" s="315" t="s">
        <v>88</v>
      </c>
      <c r="F88" s="315" t="s">
        <v>89</v>
      </c>
      <c r="G88" s="277"/>
      <c r="H88" s="277"/>
      <c r="I88" s="277"/>
      <c r="J88" s="316">
        <f>BK88</f>
        <v>100000</v>
      </c>
      <c r="K88" s="277"/>
      <c r="L88" s="236"/>
      <c r="M88" s="238"/>
      <c r="P88" s="239">
        <f>P89+P110+P118+P145+P152+P158+P170</f>
        <v>0</v>
      </c>
      <c r="R88" s="239">
        <f>R89+R110+R118+R145+R152+R158+R170</f>
        <v>0</v>
      </c>
      <c r="T88" s="240">
        <f>T89+T110+T118+T145+T152+T158+T170</f>
        <v>0</v>
      </c>
      <c r="AR88" s="237" t="s">
        <v>174</v>
      </c>
      <c r="AT88" s="241" t="s">
        <v>76</v>
      </c>
      <c r="AU88" s="241" t="s">
        <v>77</v>
      </c>
      <c r="AY88" s="237" t="s">
        <v>141</v>
      </c>
      <c r="BK88" s="242">
        <f>BK89+BK110+BK118+BK145+BK152+BK158+BK170</f>
        <v>100000</v>
      </c>
    </row>
    <row r="89" spans="2:65" s="4" customFormat="1" ht="22.9" customHeight="1">
      <c r="B89" s="236"/>
      <c r="C89" s="277"/>
      <c r="D89" s="278" t="s">
        <v>76</v>
      </c>
      <c r="E89" s="279" t="s">
        <v>1383</v>
      </c>
      <c r="F89" s="279" t="s">
        <v>1384</v>
      </c>
      <c r="G89" s="277"/>
      <c r="H89" s="277"/>
      <c r="I89" s="277"/>
      <c r="J89" s="280">
        <f>BK89</f>
        <v>0</v>
      </c>
      <c r="K89" s="277"/>
      <c r="L89" s="236"/>
      <c r="M89" s="238"/>
      <c r="P89" s="239">
        <f>SUM(P90:P109)</f>
        <v>0</v>
      </c>
      <c r="R89" s="239">
        <f>SUM(R90:R109)</f>
        <v>0</v>
      </c>
      <c r="T89" s="240">
        <f>SUM(T90:T109)</f>
        <v>0</v>
      </c>
      <c r="AR89" s="237" t="s">
        <v>174</v>
      </c>
      <c r="AT89" s="241" t="s">
        <v>76</v>
      </c>
      <c r="AU89" s="241" t="s">
        <v>85</v>
      </c>
      <c r="AY89" s="237" t="s">
        <v>141</v>
      </c>
      <c r="BK89" s="242">
        <f>SUM(BK90:BK109)</f>
        <v>0</v>
      </c>
    </row>
    <row r="90" spans="2:65" s="8" customFormat="1" ht="16.5" customHeight="1">
      <c r="B90" s="5"/>
      <c r="C90" s="260" t="s">
        <v>85</v>
      </c>
      <c r="D90" s="260" t="s">
        <v>143</v>
      </c>
      <c r="E90" s="261" t="s">
        <v>1385</v>
      </c>
      <c r="F90" s="262" t="s">
        <v>1386</v>
      </c>
      <c r="G90" s="263" t="s">
        <v>1148</v>
      </c>
      <c r="H90" s="264">
        <v>1</v>
      </c>
      <c r="I90" s="6"/>
      <c r="J90" s="266">
        <f>ROUND(I90*H90,2)</f>
        <v>0</v>
      </c>
      <c r="K90" s="262" t="s">
        <v>3</v>
      </c>
      <c r="L90" s="5"/>
      <c r="M90" s="7" t="s">
        <v>3</v>
      </c>
      <c r="N90" s="243" t="s">
        <v>48</v>
      </c>
      <c r="P90" s="244">
        <f>O90*H90</f>
        <v>0</v>
      </c>
      <c r="Q90" s="244">
        <v>0</v>
      </c>
      <c r="R90" s="244">
        <f>Q90*H90</f>
        <v>0</v>
      </c>
      <c r="S90" s="244">
        <v>0</v>
      </c>
      <c r="T90" s="245">
        <f>S90*H90</f>
        <v>0</v>
      </c>
      <c r="AR90" s="246" t="s">
        <v>1387</v>
      </c>
      <c r="AT90" s="246" t="s">
        <v>143</v>
      </c>
      <c r="AU90" s="246" t="s">
        <v>87</v>
      </c>
      <c r="AY90" s="116" t="s">
        <v>141</v>
      </c>
      <c r="BE90" s="247">
        <f>IF(N90="základní",J90,0)</f>
        <v>0</v>
      </c>
      <c r="BF90" s="247">
        <f>IF(N90="snížená",J90,0)</f>
        <v>0</v>
      </c>
      <c r="BG90" s="247">
        <f>IF(N90="zákl. přenesená",J90,0)</f>
        <v>0</v>
      </c>
      <c r="BH90" s="247">
        <f>IF(N90="sníž. přenesená",J90,0)</f>
        <v>0</v>
      </c>
      <c r="BI90" s="247">
        <f>IF(N90="nulová",J90,0)</f>
        <v>0</v>
      </c>
      <c r="BJ90" s="116" t="s">
        <v>85</v>
      </c>
      <c r="BK90" s="247">
        <f>ROUND(I90*H90,2)</f>
        <v>0</v>
      </c>
      <c r="BL90" s="116" t="s">
        <v>1387</v>
      </c>
      <c r="BM90" s="246" t="s">
        <v>1388</v>
      </c>
    </row>
    <row r="91" spans="2:65" s="9" customFormat="1" ht="11.25">
      <c r="B91" s="248"/>
      <c r="C91" s="267"/>
      <c r="D91" s="268" t="s">
        <v>152</v>
      </c>
      <c r="E91" s="269" t="s">
        <v>3</v>
      </c>
      <c r="F91" s="270" t="s">
        <v>1389</v>
      </c>
      <c r="G91" s="267"/>
      <c r="H91" s="269" t="s">
        <v>3</v>
      </c>
      <c r="I91" s="267"/>
      <c r="J91" s="267"/>
      <c r="K91" s="267"/>
      <c r="L91" s="248"/>
      <c r="M91" s="250"/>
      <c r="T91" s="251"/>
      <c r="AT91" s="249" t="s">
        <v>152</v>
      </c>
      <c r="AU91" s="249" t="s">
        <v>87</v>
      </c>
      <c r="AV91" s="9" t="s">
        <v>85</v>
      </c>
      <c r="AW91" s="9" t="s">
        <v>37</v>
      </c>
      <c r="AX91" s="9" t="s">
        <v>77</v>
      </c>
      <c r="AY91" s="249" t="s">
        <v>141</v>
      </c>
    </row>
    <row r="92" spans="2:65" s="9" customFormat="1" ht="22.5">
      <c r="B92" s="248"/>
      <c r="C92" s="267"/>
      <c r="D92" s="268" t="s">
        <v>152</v>
      </c>
      <c r="E92" s="269" t="s">
        <v>3</v>
      </c>
      <c r="F92" s="270" t="s">
        <v>1390</v>
      </c>
      <c r="G92" s="267"/>
      <c r="H92" s="269" t="s">
        <v>3</v>
      </c>
      <c r="I92" s="267"/>
      <c r="J92" s="267"/>
      <c r="K92" s="267"/>
      <c r="L92" s="248"/>
      <c r="M92" s="250"/>
      <c r="T92" s="251"/>
      <c r="AT92" s="249" t="s">
        <v>152</v>
      </c>
      <c r="AU92" s="249" t="s">
        <v>87</v>
      </c>
      <c r="AV92" s="9" t="s">
        <v>85</v>
      </c>
      <c r="AW92" s="9" t="s">
        <v>37</v>
      </c>
      <c r="AX92" s="9" t="s">
        <v>77</v>
      </c>
      <c r="AY92" s="249" t="s">
        <v>141</v>
      </c>
    </row>
    <row r="93" spans="2:65" s="9" customFormat="1" ht="22.5">
      <c r="B93" s="248"/>
      <c r="C93" s="267"/>
      <c r="D93" s="268" t="s">
        <v>152</v>
      </c>
      <c r="E93" s="269" t="s">
        <v>3</v>
      </c>
      <c r="F93" s="270" t="s">
        <v>1391</v>
      </c>
      <c r="G93" s="267"/>
      <c r="H93" s="269" t="s">
        <v>3</v>
      </c>
      <c r="I93" s="267"/>
      <c r="J93" s="267"/>
      <c r="K93" s="267"/>
      <c r="L93" s="248"/>
      <c r="M93" s="250"/>
      <c r="T93" s="251"/>
      <c r="AT93" s="249" t="s">
        <v>152</v>
      </c>
      <c r="AU93" s="249" t="s">
        <v>87</v>
      </c>
      <c r="AV93" s="9" t="s">
        <v>85</v>
      </c>
      <c r="AW93" s="9" t="s">
        <v>37</v>
      </c>
      <c r="AX93" s="9" t="s">
        <v>77</v>
      </c>
      <c r="AY93" s="249" t="s">
        <v>141</v>
      </c>
    </row>
    <row r="94" spans="2:65" s="10" customFormat="1" ht="11.25">
      <c r="B94" s="252"/>
      <c r="C94" s="271"/>
      <c r="D94" s="268" t="s">
        <v>152</v>
      </c>
      <c r="E94" s="272" t="s">
        <v>3</v>
      </c>
      <c r="F94" s="273" t="s">
        <v>85</v>
      </c>
      <c r="G94" s="271"/>
      <c r="H94" s="274">
        <v>1</v>
      </c>
      <c r="I94" s="271"/>
      <c r="J94" s="271"/>
      <c r="K94" s="271"/>
      <c r="L94" s="252"/>
      <c r="M94" s="254"/>
      <c r="T94" s="255"/>
      <c r="AT94" s="253" t="s">
        <v>152</v>
      </c>
      <c r="AU94" s="253" t="s">
        <v>87</v>
      </c>
      <c r="AV94" s="10" t="s">
        <v>87</v>
      </c>
      <c r="AW94" s="10" t="s">
        <v>37</v>
      </c>
      <c r="AX94" s="10" t="s">
        <v>85</v>
      </c>
      <c r="AY94" s="253" t="s">
        <v>141</v>
      </c>
    </row>
    <row r="95" spans="2:65" s="8" customFormat="1" ht="16.5" customHeight="1">
      <c r="B95" s="5"/>
      <c r="C95" s="260" t="s">
        <v>87</v>
      </c>
      <c r="D95" s="260" t="s">
        <v>143</v>
      </c>
      <c r="E95" s="261" t="s">
        <v>1392</v>
      </c>
      <c r="F95" s="262" t="s">
        <v>1393</v>
      </c>
      <c r="G95" s="263" t="s">
        <v>1148</v>
      </c>
      <c r="H95" s="264">
        <v>1</v>
      </c>
      <c r="I95" s="6"/>
      <c r="J95" s="266">
        <f>ROUND(I95*H95,2)</f>
        <v>0</v>
      </c>
      <c r="K95" s="262" t="s">
        <v>147</v>
      </c>
      <c r="L95" s="5"/>
      <c r="M95" s="7" t="s">
        <v>3</v>
      </c>
      <c r="N95" s="243" t="s">
        <v>48</v>
      </c>
      <c r="P95" s="244">
        <f>O95*H95</f>
        <v>0</v>
      </c>
      <c r="Q95" s="244">
        <v>0</v>
      </c>
      <c r="R95" s="244">
        <f>Q95*H95</f>
        <v>0</v>
      </c>
      <c r="S95" s="244">
        <v>0</v>
      </c>
      <c r="T95" s="245">
        <f>S95*H95</f>
        <v>0</v>
      </c>
      <c r="AR95" s="246" t="s">
        <v>1387</v>
      </c>
      <c r="AT95" s="246" t="s">
        <v>143</v>
      </c>
      <c r="AU95" s="246" t="s">
        <v>87</v>
      </c>
      <c r="AY95" s="116" t="s">
        <v>141</v>
      </c>
      <c r="BE95" s="247">
        <f>IF(N95="základní",J95,0)</f>
        <v>0</v>
      </c>
      <c r="BF95" s="247">
        <f>IF(N95="snížená",J95,0)</f>
        <v>0</v>
      </c>
      <c r="BG95" s="247">
        <f>IF(N95="zákl. přenesená",J95,0)</f>
        <v>0</v>
      </c>
      <c r="BH95" s="247">
        <f>IF(N95="sníž. přenesená",J95,0)</f>
        <v>0</v>
      </c>
      <c r="BI95" s="247">
        <f>IF(N95="nulová",J95,0)</f>
        <v>0</v>
      </c>
      <c r="BJ95" s="116" t="s">
        <v>85</v>
      </c>
      <c r="BK95" s="247">
        <f>ROUND(I95*H95,2)</f>
        <v>0</v>
      </c>
      <c r="BL95" s="116" t="s">
        <v>1387</v>
      </c>
      <c r="BM95" s="246" t="s">
        <v>1394</v>
      </c>
    </row>
    <row r="96" spans="2:65" s="8" customFormat="1" ht="11.25">
      <c r="B96" s="5"/>
      <c r="C96" s="172"/>
      <c r="D96" s="275" t="s">
        <v>150</v>
      </c>
      <c r="E96" s="172"/>
      <c r="F96" s="276" t="s">
        <v>1395</v>
      </c>
      <c r="G96" s="172"/>
      <c r="H96" s="172"/>
      <c r="I96" s="172"/>
      <c r="J96" s="172"/>
      <c r="K96" s="172"/>
      <c r="L96" s="5"/>
      <c r="M96" s="256"/>
      <c r="T96" s="142"/>
      <c r="AT96" s="116" t="s">
        <v>150</v>
      </c>
      <c r="AU96" s="116" t="s">
        <v>87</v>
      </c>
    </row>
    <row r="97" spans="2:65" s="9" customFormat="1" ht="22.5">
      <c r="B97" s="248"/>
      <c r="C97" s="267"/>
      <c r="D97" s="268" t="s">
        <v>152</v>
      </c>
      <c r="E97" s="269" t="s">
        <v>3</v>
      </c>
      <c r="F97" s="270" t="s">
        <v>1396</v>
      </c>
      <c r="G97" s="267"/>
      <c r="H97" s="269" t="s">
        <v>3</v>
      </c>
      <c r="I97" s="267"/>
      <c r="J97" s="267"/>
      <c r="K97" s="267"/>
      <c r="L97" s="248"/>
      <c r="M97" s="250"/>
      <c r="T97" s="251"/>
      <c r="AT97" s="249" t="s">
        <v>152</v>
      </c>
      <c r="AU97" s="249" t="s">
        <v>87</v>
      </c>
      <c r="AV97" s="9" t="s">
        <v>85</v>
      </c>
      <c r="AW97" s="9" t="s">
        <v>37</v>
      </c>
      <c r="AX97" s="9" t="s">
        <v>77</v>
      </c>
      <c r="AY97" s="249" t="s">
        <v>141</v>
      </c>
    </row>
    <row r="98" spans="2:65" s="9" customFormat="1" ht="11.25">
      <c r="B98" s="248"/>
      <c r="C98" s="267"/>
      <c r="D98" s="268" t="s">
        <v>152</v>
      </c>
      <c r="E98" s="269" t="s">
        <v>3</v>
      </c>
      <c r="F98" s="270" t="s">
        <v>1397</v>
      </c>
      <c r="G98" s="267"/>
      <c r="H98" s="269" t="s">
        <v>3</v>
      </c>
      <c r="I98" s="267"/>
      <c r="J98" s="267"/>
      <c r="K98" s="267"/>
      <c r="L98" s="248"/>
      <c r="M98" s="250"/>
      <c r="T98" s="251"/>
      <c r="AT98" s="249" t="s">
        <v>152</v>
      </c>
      <c r="AU98" s="249" t="s">
        <v>87</v>
      </c>
      <c r="AV98" s="9" t="s">
        <v>85</v>
      </c>
      <c r="AW98" s="9" t="s">
        <v>37</v>
      </c>
      <c r="AX98" s="9" t="s">
        <v>77</v>
      </c>
      <c r="AY98" s="249" t="s">
        <v>141</v>
      </c>
    </row>
    <row r="99" spans="2:65" s="9" customFormat="1" ht="22.5">
      <c r="B99" s="248"/>
      <c r="C99" s="267"/>
      <c r="D99" s="268" t="s">
        <v>152</v>
      </c>
      <c r="E99" s="269" t="s">
        <v>3</v>
      </c>
      <c r="F99" s="270" t="s">
        <v>1398</v>
      </c>
      <c r="G99" s="267"/>
      <c r="H99" s="269" t="s">
        <v>3</v>
      </c>
      <c r="I99" s="267"/>
      <c r="J99" s="267"/>
      <c r="K99" s="267"/>
      <c r="L99" s="248"/>
      <c r="M99" s="250"/>
      <c r="T99" s="251"/>
      <c r="AT99" s="249" t="s">
        <v>152</v>
      </c>
      <c r="AU99" s="249" t="s">
        <v>87</v>
      </c>
      <c r="AV99" s="9" t="s">
        <v>85</v>
      </c>
      <c r="AW99" s="9" t="s">
        <v>37</v>
      </c>
      <c r="AX99" s="9" t="s">
        <v>77</v>
      </c>
      <c r="AY99" s="249" t="s">
        <v>141</v>
      </c>
    </row>
    <row r="100" spans="2:65" s="9" customFormat="1" ht="11.25">
      <c r="B100" s="248"/>
      <c r="C100" s="267"/>
      <c r="D100" s="268" t="s">
        <v>152</v>
      </c>
      <c r="E100" s="269" t="s">
        <v>3</v>
      </c>
      <c r="F100" s="270" t="s">
        <v>1399</v>
      </c>
      <c r="G100" s="267"/>
      <c r="H100" s="269" t="s">
        <v>3</v>
      </c>
      <c r="I100" s="267"/>
      <c r="J100" s="267"/>
      <c r="K100" s="267"/>
      <c r="L100" s="248"/>
      <c r="M100" s="250"/>
      <c r="T100" s="251"/>
      <c r="AT100" s="249" t="s">
        <v>152</v>
      </c>
      <c r="AU100" s="249" t="s">
        <v>87</v>
      </c>
      <c r="AV100" s="9" t="s">
        <v>85</v>
      </c>
      <c r="AW100" s="9" t="s">
        <v>37</v>
      </c>
      <c r="AX100" s="9" t="s">
        <v>77</v>
      </c>
      <c r="AY100" s="249" t="s">
        <v>141</v>
      </c>
    </row>
    <row r="101" spans="2:65" s="10" customFormat="1" ht="11.25">
      <c r="B101" s="252"/>
      <c r="C101" s="271"/>
      <c r="D101" s="268" t="s">
        <v>152</v>
      </c>
      <c r="E101" s="272" t="s">
        <v>3</v>
      </c>
      <c r="F101" s="273" t="s">
        <v>85</v>
      </c>
      <c r="G101" s="271"/>
      <c r="H101" s="274">
        <v>1</v>
      </c>
      <c r="I101" s="271"/>
      <c r="J101" s="271"/>
      <c r="K101" s="271"/>
      <c r="L101" s="252"/>
      <c r="M101" s="254"/>
      <c r="T101" s="255"/>
      <c r="AT101" s="253" t="s">
        <v>152</v>
      </c>
      <c r="AU101" s="253" t="s">
        <v>87</v>
      </c>
      <c r="AV101" s="10" t="s">
        <v>87</v>
      </c>
      <c r="AW101" s="10" t="s">
        <v>37</v>
      </c>
      <c r="AX101" s="10" t="s">
        <v>85</v>
      </c>
      <c r="AY101" s="253" t="s">
        <v>141</v>
      </c>
    </row>
    <row r="102" spans="2:65" s="8" customFormat="1" ht="16.5" customHeight="1">
      <c r="B102" s="5"/>
      <c r="C102" s="260" t="s">
        <v>160</v>
      </c>
      <c r="D102" s="260" t="s">
        <v>143</v>
      </c>
      <c r="E102" s="261" t="s">
        <v>1400</v>
      </c>
      <c r="F102" s="262" t="s">
        <v>1401</v>
      </c>
      <c r="G102" s="263" t="s">
        <v>1148</v>
      </c>
      <c r="H102" s="264">
        <v>1</v>
      </c>
      <c r="I102" s="6"/>
      <c r="J102" s="266">
        <f>ROUND(I102*H102,2)</f>
        <v>0</v>
      </c>
      <c r="K102" s="262" t="s">
        <v>147</v>
      </c>
      <c r="L102" s="5"/>
      <c r="M102" s="7" t="s">
        <v>3</v>
      </c>
      <c r="N102" s="243" t="s">
        <v>48</v>
      </c>
      <c r="P102" s="244">
        <f>O102*H102</f>
        <v>0</v>
      </c>
      <c r="Q102" s="244">
        <v>0</v>
      </c>
      <c r="R102" s="244">
        <f>Q102*H102</f>
        <v>0</v>
      </c>
      <c r="S102" s="244">
        <v>0</v>
      </c>
      <c r="T102" s="245">
        <f>S102*H102</f>
        <v>0</v>
      </c>
      <c r="AR102" s="246" t="s">
        <v>1387</v>
      </c>
      <c r="AT102" s="246" t="s">
        <v>143</v>
      </c>
      <c r="AU102" s="246" t="s">
        <v>87</v>
      </c>
      <c r="AY102" s="116" t="s">
        <v>141</v>
      </c>
      <c r="BE102" s="247">
        <f>IF(N102="základní",J102,0)</f>
        <v>0</v>
      </c>
      <c r="BF102" s="247">
        <f>IF(N102="snížená",J102,0)</f>
        <v>0</v>
      </c>
      <c r="BG102" s="247">
        <f>IF(N102="zákl. přenesená",J102,0)</f>
        <v>0</v>
      </c>
      <c r="BH102" s="247">
        <f>IF(N102="sníž. přenesená",J102,0)</f>
        <v>0</v>
      </c>
      <c r="BI102" s="247">
        <f>IF(N102="nulová",J102,0)</f>
        <v>0</v>
      </c>
      <c r="BJ102" s="116" t="s">
        <v>85</v>
      </c>
      <c r="BK102" s="247">
        <f>ROUND(I102*H102,2)</f>
        <v>0</v>
      </c>
      <c r="BL102" s="116" t="s">
        <v>1387</v>
      </c>
      <c r="BM102" s="246" t="s">
        <v>1402</v>
      </c>
    </row>
    <row r="103" spans="2:65" s="8" customFormat="1" ht="11.25">
      <c r="B103" s="5"/>
      <c r="C103" s="172"/>
      <c r="D103" s="275" t="s">
        <v>150</v>
      </c>
      <c r="E103" s="172"/>
      <c r="F103" s="276" t="s">
        <v>1403</v>
      </c>
      <c r="G103" s="172"/>
      <c r="H103" s="172"/>
      <c r="I103" s="172"/>
      <c r="J103" s="172"/>
      <c r="K103" s="172"/>
      <c r="L103" s="5"/>
      <c r="M103" s="256"/>
      <c r="T103" s="142"/>
      <c r="AT103" s="116" t="s">
        <v>150</v>
      </c>
      <c r="AU103" s="116" t="s">
        <v>87</v>
      </c>
    </row>
    <row r="104" spans="2:65" s="9" customFormat="1" ht="22.5">
      <c r="B104" s="248"/>
      <c r="C104" s="267"/>
      <c r="D104" s="268" t="s">
        <v>152</v>
      </c>
      <c r="E104" s="269" t="s">
        <v>3</v>
      </c>
      <c r="F104" s="270" t="s">
        <v>1404</v>
      </c>
      <c r="G104" s="267"/>
      <c r="H104" s="269" t="s">
        <v>3</v>
      </c>
      <c r="I104" s="267"/>
      <c r="J104" s="267"/>
      <c r="K104" s="267"/>
      <c r="L104" s="248"/>
      <c r="M104" s="250"/>
      <c r="T104" s="251"/>
      <c r="AT104" s="249" t="s">
        <v>152</v>
      </c>
      <c r="AU104" s="249" t="s">
        <v>87</v>
      </c>
      <c r="AV104" s="9" t="s">
        <v>85</v>
      </c>
      <c r="AW104" s="9" t="s">
        <v>37</v>
      </c>
      <c r="AX104" s="9" t="s">
        <v>77</v>
      </c>
      <c r="AY104" s="249" t="s">
        <v>141</v>
      </c>
    </row>
    <row r="105" spans="2:65" s="10" customFormat="1" ht="11.25">
      <c r="B105" s="252"/>
      <c r="C105" s="271"/>
      <c r="D105" s="268" t="s">
        <v>152</v>
      </c>
      <c r="E105" s="272" t="s">
        <v>3</v>
      </c>
      <c r="F105" s="273" t="s">
        <v>85</v>
      </c>
      <c r="G105" s="271"/>
      <c r="H105" s="274">
        <v>1</v>
      </c>
      <c r="I105" s="271"/>
      <c r="J105" s="271"/>
      <c r="K105" s="271"/>
      <c r="L105" s="252"/>
      <c r="M105" s="254"/>
      <c r="T105" s="255"/>
      <c r="AT105" s="253" t="s">
        <v>152</v>
      </c>
      <c r="AU105" s="253" t="s">
        <v>87</v>
      </c>
      <c r="AV105" s="10" t="s">
        <v>87</v>
      </c>
      <c r="AW105" s="10" t="s">
        <v>37</v>
      </c>
      <c r="AX105" s="10" t="s">
        <v>85</v>
      </c>
      <c r="AY105" s="253" t="s">
        <v>141</v>
      </c>
    </row>
    <row r="106" spans="2:65" s="8" customFormat="1" ht="16.5" customHeight="1">
      <c r="B106" s="5"/>
      <c r="C106" s="260" t="s">
        <v>148</v>
      </c>
      <c r="D106" s="260" t="s">
        <v>143</v>
      </c>
      <c r="E106" s="261" t="s">
        <v>1405</v>
      </c>
      <c r="F106" s="262" t="s">
        <v>1406</v>
      </c>
      <c r="G106" s="263" t="s">
        <v>1148</v>
      </c>
      <c r="H106" s="264">
        <v>1</v>
      </c>
      <c r="I106" s="6"/>
      <c r="J106" s="266">
        <f>ROUND(I106*H106,2)</f>
        <v>0</v>
      </c>
      <c r="K106" s="262" t="s">
        <v>147</v>
      </c>
      <c r="L106" s="5"/>
      <c r="M106" s="7" t="s">
        <v>3</v>
      </c>
      <c r="N106" s="243" t="s">
        <v>48</v>
      </c>
      <c r="P106" s="244">
        <f>O106*H106</f>
        <v>0</v>
      </c>
      <c r="Q106" s="244">
        <v>0</v>
      </c>
      <c r="R106" s="244">
        <f>Q106*H106</f>
        <v>0</v>
      </c>
      <c r="S106" s="244">
        <v>0</v>
      </c>
      <c r="T106" s="245">
        <f>S106*H106</f>
        <v>0</v>
      </c>
      <c r="AR106" s="246" t="s">
        <v>1387</v>
      </c>
      <c r="AT106" s="246" t="s">
        <v>143</v>
      </c>
      <c r="AU106" s="246" t="s">
        <v>87</v>
      </c>
      <c r="AY106" s="116" t="s">
        <v>141</v>
      </c>
      <c r="BE106" s="247">
        <f>IF(N106="základní",J106,0)</f>
        <v>0</v>
      </c>
      <c r="BF106" s="247">
        <f>IF(N106="snížená",J106,0)</f>
        <v>0</v>
      </c>
      <c r="BG106" s="247">
        <f>IF(N106="zákl. přenesená",J106,0)</f>
        <v>0</v>
      </c>
      <c r="BH106" s="247">
        <f>IF(N106="sníž. přenesená",J106,0)</f>
        <v>0</v>
      </c>
      <c r="BI106" s="247">
        <f>IF(N106="nulová",J106,0)</f>
        <v>0</v>
      </c>
      <c r="BJ106" s="116" t="s">
        <v>85</v>
      </c>
      <c r="BK106" s="247">
        <f>ROUND(I106*H106,2)</f>
        <v>0</v>
      </c>
      <c r="BL106" s="116" t="s">
        <v>1387</v>
      </c>
      <c r="BM106" s="246" t="s">
        <v>1407</v>
      </c>
    </row>
    <row r="107" spans="2:65" s="8" customFormat="1" ht="11.25">
      <c r="B107" s="5"/>
      <c r="C107" s="172"/>
      <c r="D107" s="275" t="s">
        <v>150</v>
      </c>
      <c r="E107" s="172"/>
      <c r="F107" s="276" t="s">
        <v>1408</v>
      </c>
      <c r="G107" s="172"/>
      <c r="H107" s="172"/>
      <c r="I107" s="172"/>
      <c r="J107" s="172"/>
      <c r="K107" s="172"/>
      <c r="L107" s="5"/>
      <c r="M107" s="256"/>
      <c r="T107" s="142"/>
      <c r="AT107" s="116" t="s">
        <v>150</v>
      </c>
      <c r="AU107" s="116" t="s">
        <v>87</v>
      </c>
    </row>
    <row r="108" spans="2:65" s="9" customFormat="1" ht="11.25">
      <c r="B108" s="248"/>
      <c r="C108" s="267"/>
      <c r="D108" s="268" t="s">
        <v>152</v>
      </c>
      <c r="E108" s="269" t="s">
        <v>3</v>
      </c>
      <c r="F108" s="270" t="s">
        <v>1409</v>
      </c>
      <c r="G108" s="267"/>
      <c r="H108" s="269" t="s">
        <v>3</v>
      </c>
      <c r="I108" s="267"/>
      <c r="J108" s="267"/>
      <c r="K108" s="267"/>
      <c r="L108" s="248"/>
      <c r="M108" s="250"/>
      <c r="T108" s="251"/>
      <c r="AT108" s="249" t="s">
        <v>152</v>
      </c>
      <c r="AU108" s="249" t="s">
        <v>87</v>
      </c>
      <c r="AV108" s="9" t="s">
        <v>85</v>
      </c>
      <c r="AW108" s="9" t="s">
        <v>37</v>
      </c>
      <c r="AX108" s="9" t="s">
        <v>77</v>
      </c>
      <c r="AY108" s="249" t="s">
        <v>141</v>
      </c>
    </row>
    <row r="109" spans="2:65" s="10" customFormat="1" ht="11.25">
      <c r="B109" s="252"/>
      <c r="C109" s="271"/>
      <c r="D109" s="268" t="s">
        <v>152</v>
      </c>
      <c r="E109" s="272" t="s">
        <v>3</v>
      </c>
      <c r="F109" s="273" t="s">
        <v>85</v>
      </c>
      <c r="G109" s="271"/>
      <c r="H109" s="274">
        <v>1</v>
      </c>
      <c r="I109" s="271"/>
      <c r="J109" s="271"/>
      <c r="K109" s="271"/>
      <c r="L109" s="252"/>
      <c r="M109" s="254"/>
      <c r="T109" s="255"/>
      <c r="AT109" s="253" t="s">
        <v>152</v>
      </c>
      <c r="AU109" s="253" t="s">
        <v>87</v>
      </c>
      <c r="AV109" s="10" t="s">
        <v>87</v>
      </c>
      <c r="AW109" s="10" t="s">
        <v>37</v>
      </c>
      <c r="AX109" s="10" t="s">
        <v>85</v>
      </c>
      <c r="AY109" s="253" t="s">
        <v>141</v>
      </c>
    </row>
    <row r="110" spans="2:65" s="4" customFormat="1" ht="22.9" customHeight="1">
      <c r="B110" s="236"/>
      <c r="C110" s="277"/>
      <c r="D110" s="278" t="s">
        <v>76</v>
      </c>
      <c r="E110" s="279" t="s">
        <v>1410</v>
      </c>
      <c r="F110" s="279" t="s">
        <v>1411</v>
      </c>
      <c r="G110" s="277"/>
      <c r="H110" s="277"/>
      <c r="I110" s="277"/>
      <c r="J110" s="280">
        <f>BK110</f>
        <v>0</v>
      </c>
      <c r="K110" s="277"/>
      <c r="L110" s="236"/>
      <c r="M110" s="238"/>
      <c r="P110" s="239">
        <f>SUM(P111:P117)</f>
        <v>0</v>
      </c>
      <c r="R110" s="239">
        <f>SUM(R111:R117)</f>
        <v>0</v>
      </c>
      <c r="T110" s="240">
        <f>SUM(T111:T117)</f>
        <v>0</v>
      </c>
      <c r="AR110" s="237" t="s">
        <v>174</v>
      </c>
      <c r="AT110" s="241" t="s">
        <v>76</v>
      </c>
      <c r="AU110" s="241" t="s">
        <v>85</v>
      </c>
      <c r="AY110" s="237" t="s">
        <v>141</v>
      </c>
      <c r="BK110" s="242">
        <f>SUM(BK111:BK117)</f>
        <v>0</v>
      </c>
    </row>
    <row r="111" spans="2:65" s="8" customFormat="1" ht="16.5" customHeight="1">
      <c r="B111" s="5"/>
      <c r="C111" s="260" t="s">
        <v>174</v>
      </c>
      <c r="D111" s="260" t="s">
        <v>143</v>
      </c>
      <c r="E111" s="261" t="s">
        <v>1412</v>
      </c>
      <c r="F111" s="262" t="s">
        <v>1411</v>
      </c>
      <c r="G111" s="263" t="s">
        <v>1148</v>
      </c>
      <c r="H111" s="264">
        <v>1</v>
      </c>
      <c r="I111" s="6"/>
      <c r="J111" s="266">
        <f>ROUND(I111*H111,2)</f>
        <v>0</v>
      </c>
      <c r="K111" s="262" t="s">
        <v>147</v>
      </c>
      <c r="L111" s="5"/>
      <c r="M111" s="7" t="s">
        <v>3</v>
      </c>
      <c r="N111" s="243" t="s">
        <v>48</v>
      </c>
      <c r="P111" s="244">
        <f>O111*H111</f>
        <v>0</v>
      </c>
      <c r="Q111" s="244">
        <v>0</v>
      </c>
      <c r="R111" s="244">
        <f>Q111*H111</f>
        <v>0</v>
      </c>
      <c r="S111" s="244">
        <v>0</v>
      </c>
      <c r="T111" s="245">
        <f>S111*H111</f>
        <v>0</v>
      </c>
      <c r="AR111" s="246" t="s">
        <v>1387</v>
      </c>
      <c r="AT111" s="246" t="s">
        <v>143</v>
      </c>
      <c r="AU111" s="246" t="s">
        <v>87</v>
      </c>
      <c r="AY111" s="116" t="s">
        <v>141</v>
      </c>
      <c r="BE111" s="247">
        <f>IF(N111="základní",J111,0)</f>
        <v>0</v>
      </c>
      <c r="BF111" s="247">
        <f>IF(N111="snížená",J111,0)</f>
        <v>0</v>
      </c>
      <c r="BG111" s="247">
        <f>IF(N111="zákl. přenesená",J111,0)</f>
        <v>0</v>
      </c>
      <c r="BH111" s="247">
        <f>IF(N111="sníž. přenesená",J111,0)</f>
        <v>0</v>
      </c>
      <c r="BI111" s="247">
        <f>IF(N111="nulová",J111,0)</f>
        <v>0</v>
      </c>
      <c r="BJ111" s="116" t="s">
        <v>85</v>
      </c>
      <c r="BK111" s="247">
        <f>ROUND(I111*H111,2)</f>
        <v>0</v>
      </c>
      <c r="BL111" s="116" t="s">
        <v>1387</v>
      </c>
      <c r="BM111" s="246" t="s">
        <v>1413</v>
      </c>
    </row>
    <row r="112" spans="2:65" s="8" customFormat="1" ht="11.25">
      <c r="B112" s="5"/>
      <c r="C112" s="172"/>
      <c r="D112" s="275" t="s">
        <v>150</v>
      </c>
      <c r="E112" s="172"/>
      <c r="F112" s="276" t="s">
        <v>1414</v>
      </c>
      <c r="G112" s="172"/>
      <c r="H112" s="172"/>
      <c r="I112" s="172"/>
      <c r="J112" s="172"/>
      <c r="K112" s="172"/>
      <c r="L112" s="5"/>
      <c r="M112" s="256"/>
      <c r="T112" s="142"/>
      <c r="AT112" s="116" t="s">
        <v>150</v>
      </c>
      <c r="AU112" s="116" t="s">
        <v>87</v>
      </c>
    </row>
    <row r="113" spans="2:65" s="9" customFormat="1" ht="22.5">
      <c r="B113" s="248"/>
      <c r="C113" s="267"/>
      <c r="D113" s="268" t="s">
        <v>152</v>
      </c>
      <c r="E113" s="269" t="s">
        <v>3</v>
      </c>
      <c r="F113" s="270" t="s">
        <v>1415</v>
      </c>
      <c r="G113" s="267"/>
      <c r="H113" s="269" t="s">
        <v>3</v>
      </c>
      <c r="I113" s="267"/>
      <c r="J113" s="267"/>
      <c r="K113" s="267"/>
      <c r="L113" s="248"/>
      <c r="M113" s="250"/>
      <c r="T113" s="251"/>
      <c r="AT113" s="249" t="s">
        <v>152</v>
      </c>
      <c r="AU113" s="249" t="s">
        <v>87</v>
      </c>
      <c r="AV113" s="9" t="s">
        <v>85</v>
      </c>
      <c r="AW113" s="9" t="s">
        <v>37</v>
      </c>
      <c r="AX113" s="9" t="s">
        <v>77</v>
      </c>
      <c r="AY113" s="249" t="s">
        <v>141</v>
      </c>
    </row>
    <row r="114" spans="2:65" s="9" customFormat="1" ht="11.25">
      <c r="B114" s="248"/>
      <c r="C114" s="267"/>
      <c r="D114" s="268" t="s">
        <v>152</v>
      </c>
      <c r="E114" s="269" t="s">
        <v>3</v>
      </c>
      <c r="F114" s="270" t="s">
        <v>1416</v>
      </c>
      <c r="G114" s="267"/>
      <c r="H114" s="269" t="s">
        <v>3</v>
      </c>
      <c r="I114" s="267"/>
      <c r="J114" s="267"/>
      <c r="K114" s="267"/>
      <c r="L114" s="248"/>
      <c r="M114" s="250"/>
      <c r="T114" s="251"/>
      <c r="AT114" s="249" t="s">
        <v>152</v>
      </c>
      <c r="AU114" s="249" t="s">
        <v>87</v>
      </c>
      <c r="AV114" s="9" t="s">
        <v>85</v>
      </c>
      <c r="AW114" s="9" t="s">
        <v>37</v>
      </c>
      <c r="AX114" s="9" t="s">
        <v>77</v>
      </c>
      <c r="AY114" s="249" t="s">
        <v>141</v>
      </c>
    </row>
    <row r="115" spans="2:65" s="9" customFormat="1" ht="11.25">
      <c r="B115" s="248"/>
      <c r="C115" s="267"/>
      <c r="D115" s="268" t="s">
        <v>152</v>
      </c>
      <c r="E115" s="269" t="s">
        <v>3</v>
      </c>
      <c r="F115" s="270" t="s">
        <v>1417</v>
      </c>
      <c r="G115" s="267"/>
      <c r="H115" s="269" t="s">
        <v>3</v>
      </c>
      <c r="I115" s="267"/>
      <c r="J115" s="267"/>
      <c r="K115" s="267"/>
      <c r="L115" s="248"/>
      <c r="M115" s="250"/>
      <c r="T115" s="251"/>
      <c r="AT115" s="249" t="s">
        <v>152</v>
      </c>
      <c r="AU115" s="249" t="s">
        <v>87</v>
      </c>
      <c r="AV115" s="9" t="s">
        <v>85</v>
      </c>
      <c r="AW115" s="9" t="s">
        <v>37</v>
      </c>
      <c r="AX115" s="9" t="s">
        <v>77</v>
      </c>
      <c r="AY115" s="249" t="s">
        <v>141</v>
      </c>
    </row>
    <row r="116" spans="2:65" s="9" customFormat="1" ht="11.25">
      <c r="B116" s="248"/>
      <c r="C116" s="267"/>
      <c r="D116" s="268" t="s">
        <v>152</v>
      </c>
      <c r="E116" s="269" t="s">
        <v>3</v>
      </c>
      <c r="F116" s="270" t="s">
        <v>1418</v>
      </c>
      <c r="G116" s="267"/>
      <c r="H116" s="269" t="s">
        <v>3</v>
      </c>
      <c r="I116" s="267"/>
      <c r="J116" s="267"/>
      <c r="K116" s="267"/>
      <c r="L116" s="248"/>
      <c r="M116" s="250"/>
      <c r="T116" s="251"/>
      <c r="AT116" s="249" t="s">
        <v>152</v>
      </c>
      <c r="AU116" s="249" t="s">
        <v>87</v>
      </c>
      <c r="AV116" s="9" t="s">
        <v>85</v>
      </c>
      <c r="AW116" s="9" t="s">
        <v>37</v>
      </c>
      <c r="AX116" s="9" t="s">
        <v>77</v>
      </c>
      <c r="AY116" s="249" t="s">
        <v>141</v>
      </c>
    </row>
    <row r="117" spans="2:65" s="10" customFormat="1" ht="11.25">
      <c r="B117" s="252"/>
      <c r="C117" s="271"/>
      <c r="D117" s="268" t="s">
        <v>152</v>
      </c>
      <c r="E117" s="272" t="s">
        <v>3</v>
      </c>
      <c r="F117" s="273" t="s">
        <v>85</v>
      </c>
      <c r="G117" s="271"/>
      <c r="H117" s="274">
        <v>1</v>
      </c>
      <c r="I117" s="271"/>
      <c r="J117" s="271"/>
      <c r="K117" s="271"/>
      <c r="L117" s="252"/>
      <c r="M117" s="254"/>
      <c r="T117" s="255"/>
      <c r="AT117" s="253" t="s">
        <v>152</v>
      </c>
      <c r="AU117" s="253" t="s">
        <v>87</v>
      </c>
      <c r="AV117" s="10" t="s">
        <v>87</v>
      </c>
      <c r="AW117" s="10" t="s">
        <v>37</v>
      </c>
      <c r="AX117" s="10" t="s">
        <v>85</v>
      </c>
      <c r="AY117" s="253" t="s">
        <v>141</v>
      </c>
    </row>
    <row r="118" spans="2:65" s="4" customFormat="1" ht="22.9" customHeight="1">
      <c r="B118" s="236"/>
      <c r="C118" s="277"/>
      <c r="D118" s="278" t="s">
        <v>76</v>
      </c>
      <c r="E118" s="279" t="s">
        <v>1419</v>
      </c>
      <c r="F118" s="279" t="s">
        <v>1420</v>
      </c>
      <c r="G118" s="277"/>
      <c r="H118" s="277"/>
      <c r="I118" s="277"/>
      <c r="J118" s="280">
        <f>BK118</f>
        <v>0</v>
      </c>
      <c r="K118" s="277"/>
      <c r="L118" s="236"/>
      <c r="M118" s="238"/>
      <c r="P118" s="239">
        <f>SUM(P119:P144)</f>
        <v>0</v>
      </c>
      <c r="R118" s="239">
        <f>SUM(R119:R144)</f>
        <v>0</v>
      </c>
      <c r="T118" s="240">
        <f>SUM(T119:T144)</f>
        <v>0</v>
      </c>
      <c r="AR118" s="237" t="s">
        <v>174</v>
      </c>
      <c r="AT118" s="241" t="s">
        <v>76</v>
      </c>
      <c r="AU118" s="241" t="s">
        <v>85</v>
      </c>
      <c r="AY118" s="237" t="s">
        <v>141</v>
      </c>
      <c r="BK118" s="242">
        <f>SUM(BK119:BK144)</f>
        <v>0</v>
      </c>
    </row>
    <row r="119" spans="2:65" s="8" customFormat="1" ht="16.5" customHeight="1">
      <c r="B119" s="5"/>
      <c r="C119" s="260" t="s">
        <v>182</v>
      </c>
      <c r="D119" s="260" t="s">
        <v>143</v>
      </c>
      <c r="E119" s="261" t="s">
        <v>1421</v>
      </c>
      <c r="F119" s="262" t="s">
        <v>1422</v>
      </c>
      <c r="G119" s="263" t="s">
        <v>201</v>
      </c>
      <c r="H119" s="264">
        <v>2</v>
      </c>
      <c r="I119" s="6"/>
      <c r="J119" s="266">
        <f>ROUND(I119*H119,2)</f>
        <v>0</v>
      </c>
      <c r="K119" s="262" t="s">
        <v>3</v>
      </c>
      <c r="L119" s="5"/>
      <c r="M119" s="7" t="s">
        <v>3</v>
      </c>
      <c r="N119" s="243" t="s">
        <v>48</v>
      </c>
      <c r="P119" s="244">
        <f>O119*H119</f>
        <v>0</v>
      </c>
      <c r="Q119" s="244">
        <v>0</v>
      </c>
      <c r="R119" s="244">
        <f>Q119*H119</f>
        <v>0</v>
      </c>
      <c r="S119" s="244">
        <v>0</v>
      </c>
      <c r="T119" s="245">
        <f>S119*H119</f>
        <v>0</v>
      </c>
      <c r="AR119" s="246" t="s">
        <v>1387</v>
      </c>
      <c r="AT119" s="246" t="s">
        <v>143</v>
      </c>
      <c r="AU119" s="246" t="s">
        <v>87</v>
      </c>
      <c r="AY119" s="116" t="s">
        <v>141</v>
      </c>
      <c r="BE119" s="247">
        <f>IF(N119="základní",J119,0)</f>
        <v>0</v>
      </c>
      <c r="BF119" s="247">
        <f>IF(N119="snížená",J119,0)</f>
        <v>0</v>
      </c>
      <c r="BG119" s="247">
        <f>IF(N119="zákl. přenesená",J119,0)</f>
        <v>0</v>
      </c>
      <c r="BH119" s="247">
        <f>IF(N119="sníž. přenesená",J119,0)</f>
        <v>0</v>
      </c>
      <c r="BI119" s="247">
        <f>IF(N119="nulová",J119,0)</f>
        <v>0</v>
      </c>
      <c r="BJ119" s="116" t="s">
        <v>85</v>
      </c>
      <c r="BK119" s="247">
        <f>ROUND(I119*H119,2)</f>
        <v>0</v>
      </c>
      <c r="BL119" s="116" t="s">
        <v>1387</v>
      </c>
      <c r="BM119" s="246" t="s">
        <v>1423</v>
      </c>
    </row>
    <row r="120" spans="2:65" s="9" customFormat="1" ht="22.5">
      <c r="B120" s="248"/>
      <c r="C120" s="267"/>
      <c r="D120" s="268" t="s">
        <v>152</v>
      </c>
      <c r="E120" s="269" t="s">
        <v>3</v>
      </c>
      <c r="F120" s="270" t="s">
        <v>1424</v>
      </c>
      <c r="G120" s="267"/>
      <c r="H120" s="269" t="s">
        <v>3</v>
      </c>
      <c r="I120" s="267"/>
      <c r="J120" s="267"/>
      <c r="K120" s="267"/>
      <c r="L120" s="248"/>
      <c r="M120" s="250"/>
      <c r="T120" s="251"/>
      <c r="AT120" s="249" t="s">
        <v>152</v>
      </c>
      <c r="AU120" s="249" t="s">
        <v>87</v>
      </c>
      <c r="AV120" s="9" t="s">
        <v>85</v>
      </c>
      <c r="AW120" s="9" t="s">
        <v>37</v>
      </c>
      <c r="AX120" s="9" t="s">
        <v>77</v>
      </c>
      <c r="AY120" s="249" t="s">
        <v>141</v>
      </c>
    </row>
    <row r="121" spans="2:65" s="10" customFormat="1" ht="11.25">
      <c r="B121" s="252"/>
      <c r="C121" s="271"/>
      <c r="D121" s="268" t="s">
        <v>152</v>
      </c>
      <c r="E121" s="272" t="s">
        <v>3</v>
      </c>
      <c r="F121" s="273" t="s">
        <v>87</v>
      </c>
      <c r="G121" s="271"/>
      <c r="H121" s="274">
        <v>2</v>
      </c>
      <c r="I121" s="271"/>
      <c r="J121" s="271"/>
      <c r="K121" s="271"/>
      <c r="L121" s="252"/>
      <c r="M121" s="254"/>
      <c r="T121" s="255"/>
      <c r="AT121" s="253" t="s">
        <v>152</v>
      </c>
      <c r="AU121" s="253" t="s">
        <v>87</v>
      </c>
      <c r="AV121" s="10" t="s">
        <v>87</v>
      </c>
      <c r="AW121" s="10" t="s">
        <v>37</v>
      </c>
      <c r="AX121" s="10" t="s">
        <v>85</v>
      </c>
      <c r="AY121" s="253" t="s">
        <v>141</v>
      </c>
    </row>
    <row r="122" spans="2:65" s="8" customFormat="1" ht="16.5" customHeight="1">
      <c r="B122" s="5"/>
      <c r="C122" s="260" t="s">
        <v>187</v>
      </c>
      <c r="D122" s="260" t="s">
        <v>143</v>
      </c>
      <c r="E122" s="261" t="s">
        <v>1425</v>
      </c>
      <c r="F122" s="262" t="s">
        <v>1426</v>
      </c>
      <c r="G122" s="263" t="s">
        <v>1148</v>
      </c>
      <c r="H122" s="264">
        <v>1</v>
      </c>
      <c r="I122" s="6"/>
      <c r="J122" s="266">
        <f>ROUND(I122*H122,2)</f>
        <v>0</v>
      </c>
      <c r="K122" s="262" t="s">
        <v>3</v>
      </c>
      <c r="L122" s="5"/>
      <c r="M122" s="7" t="s">
        <v>3</v>
      </c>
      <c r="N122" s="243" t="s">
        <v>48</v>
      </c>
      <c r="P122" s="244">
        <f>O122*H122</f>
        <v>0</v>
      </c>
      <c r="Q122" s="244">
        <v>0</v>
      </c>
      <c r="R122" s="244">
        <f>Q122*H122</f>
        <v>0</v>
      </c>
      <c r="S122" s="244">
        <v>0</v>
      </c>
      <c r="T122" s="245">
        <f>S122*H122</f>
        <v>0</v>
      </c>
      <c r="AR122" s="246" t="s">
        <v>1387</v>
      </c>
      <c r="AT122" s="246" t="s">
        <v>143</v>
      </c>
      <c r="AU122" s="246" t="s">
        <v>87</v>
      </c>
      <c r="AY122" s="116" t="s">
        <v>141</v>
      </c>
      <c r="BE122" s="247">
        <f>IF(N122="základní",J122,0)</f>
        <v>0</v>
      </c>
      <c r="BF122" s="247">
        <f>IF(N122="snížená",J122,0)</f>
        <v>0</v>
      </c>
      <c r="BG122" s="247">
        <f>IF(N122="zákl. přenesená",J122,0)</f>
        <v>0</v>
      </c>
      <c r="BH122" s="247">
        <f>IF(N122="sníž. přenesená",J122,0)</f>
        <v>0</v>
      </c>
      <c r="BI122" s="247">
        <f>IF(N122="nulová",J122,0)</f>
        <v>0</v>
      </c>
      <c r="BJ122" s="116" t="s">
        <v>85</v>
      </c>
      <c r="BK122" s="247">
        <f>ROUND(I122*H122,2)</f>
        <v>0</v>
      </c>
      <c r="BL122" s="116" t="s">
        <v>1387</v>
      </c>
      <c r="BM122" s="246" t="s">
        <v>1427</v>
      </c>
    </row>
    <row r="123" spans="2:65" s="9" customFormat="1" ht="11.25">
      <c r="B123" s="248"/>
      <c r="C123" s="267"/>
      <c r="D123" s="268" t="s">
        <v>152</v>
      </c>
      <c r="E123" s="269" t="s">
        <v>3</v>
      </c>
      <c r="F123" s="270" t="s">
        <v>1428</v>
      </c>
      <c r="G123" s="267"/>
      <c r="H123" s="269" t="s">
        <v>3</v>
      </c>
      <c r="I123" s="267"/>
      <c r="J123" s="267"/>
      <c r="K123" s="267"/>
      <c r="L123" s="248"/>
      <c r="M123" s="250"/>
      <c r="T123" s="251"/>
      <c r="AT123" s="249" t="s">
        <v>152</v>
      </c>
      <c r="AU123" s="249" t="s">
        <v>87</v>
      </c>
      <c r="AV123" s="9" t="s">
        <v>85</v>
      </c>
      <c r="AW123" s="9" t="s">
        <v>37</v>
      </c>
      <c r="AX123" s="9" t="s">
        <v>77</v>
      </c>
      <c r="AY123" s="249" t="s">
        <v>141</v>
      </c>
    </row>
    <row r="124" spans="2:65" s="9" customFormat="1" ht="11.25">
      <c r="B124" s="248"/>
      <c r="C124" s="267"/>
      <c r="D124" s="268" t="s">
        <v>152</v>
      </c>
      <c r="E124" s="269" t="s">
        <v>3</v>
      </c>
      <c r="F124" s="270" t="s">
        <v>1429</v>
      </c>
      <c r="G124" s="267"/>
      <c r="H124" s="269" t="s">
        <v>3</v>
      </c>
      <c r="I124" s="267"/>
      <c r="J124" s="267"/>
      <c r="K124" s="267"/>
      <c r="L124" s="248"/>
      <c r="M124" s="250"/>
      <c r="T124" s="251"/>
      <c r="AT124" s="249" t="s">
        <v>152</v>
      </c>
      <c r="AU124" s="249" t="s">
        <v>87</v>
      </c>
      <c r="AV124" s="9" t="s">
        <v>85</v>
      </c>
      <c r="AW124" s="9" t="s">
        <v>37</v>
      </c>
      <c r="AX124" s="9" t="s">
        <v>77</v>
      </c>
      <c r="AY124" s="249" t="s">
        <v>141</v>
      </c>
    </row>
    <row r="125" spans="2:65" s="10" customFormat="1" ht="11.25">
      <c r="B125" s="252"/>
      <c r="C125" s="271"/>
      <c r="D125" s="268" t="s">
        <v>152</v>
      </c>
      <c r="E125" s="272" t="s">
        <v>3</v>
      </c>
      <c r="F125" s="273" t="s">
        <v>85</v>
      </c>
      <c r="G125" s="271"/>
      <c r="H125" s="274">
        <v>1</v>
      </c>
      <c r="I125" s="271"/>
      <c r="J125" s="271"/>
      <c r="K125" s="271"/>
      <c r="L125" s="252"/>
      <c r="M125" s="254"/>
      <c r="T125" s="255"/>
      <c r="AT125" s="253" t="s">
        <v>152</v>
      </c>
      <c r="AU125" s="253" t="s">
        <v>87</v>
      </c>
      <c r="AV125" s="10" t="s">
        <v>87</v>
      </c>
      <c r="AW125" s="10" t="s">
        <v>37</v>
      </c>
      <c r="AX125" s="10" t="s">
        <v>85</v>
      </c>
      <c r="AY125" s="253" t="s">
        <v>141</v>
      </c>
    </row>
    <row r="126" spans="2:65" s="8" customFormat="1" ht="16.5" customHeight="1">
      <c r="B126" s="5"/>
      <c r="C126" s="260" t="s">
        <v>191</v>
      </c>
      <c r="D126" s="260" t="s">
        <v>143</v>
      </c>
      <c r="E126" s="261" t="s">
        <v>1430</v>
      </c>
      <c r="F126" s="262" t="s">
        <v>1420</v>
      </c>
      <c r="G126" s="263" t="s">
        <v>1148</v>
      </c>
      <c r="H126" s="264">
        <v>1</v>
      </c>
      <c r="I126" s="6"/>
      <c r="J126" s="266">
        <f>ROUND(I126*H126,2)</f>
        <v>0</v>
      </c>
      <c r="K126" s="262" t="s">
        <v>147</v>
      </c>
      <c r="L126" s="5"/>
      <c r="M126" s="7" t="s">
        <v>3</v>
      </c>
      <c r="N126" s="243" t="s">
        <v>48</v>
      </c>
      <c r="P126" s="244">
        <f>O126*H126</f>
        <v>0</v>
      </c>
      <c r="Q126" s="244">
        <v>0</v>
      </c>
      <c r="R126" s="244">
        <f>Q126*H126</f>
        <v>0</v>
      </c>
      <c r="S126" s="244">
        <v>0</v>
      </c>
      <c r="T126" s="245">
        <f>S126*H126</f>
        <v>0</v>
      </c>
      <c r="AR126" s="246" t="s">
        <v>1387</v>
      </c>
      <c r="AT126" s="246" t="s">
        <v>143</v>
      </c>
      <c r="AU126" s="246" t="s">
        <v>87</v>
      </c>
      <c r="AY126" s="116" t="s">
        <v>141</v>
      </c>
      <c r="BE126" s="247">
        <f>IF(N126="základní",J126,0)</f>
        <v>0</v>
      </c>
      <c r="BF126" s="247">
        <f>IF(N126="snížená",J126,0)</f>
        <v>0</v>
      </c>
      <c r="BG126" s="247">
        <f>IF(N126="zákl. přenesená",J126,0)</f>
        <v>0</v>
      </c>
      <c r="BH126" s="247">
        <f>IF(N126="sníž. přenesená",J126,0)</f>
        <v>0</v>
      </c>
      <c r="BI126" s="247">
        <f>IF(N126="nulová",J126,0)</f>
        <v>0</v>
      </c>
      <c r="BJ126" s="116" t="s">
        <v>85</v>
      </c>
      <c r="BK126" s="247">
        <f>ROUND(I126*H126,2)</f>
        <v>0</v>
      </c>
      <c r="BL126" s="116" t="s">
        <v>1387</v>
      </c>
      <c r="BM126" s="246" t="s">
        <v>1431</v>
      </c>
    </row>
    <row r="127" spans="2:65" s="8" customFormat="1" ht="11.25">
      <c r="B127" s="5"/>
      <c r="C127" s="172"/>
      <c r="D127" s="275" t="s">
        <v>150</v>
      </c>
      <c r="E127" s="172"/>
      <c r="F127" s="276" t="s">
        <v>1432</v>
      </c>
      <c r="G127" s="172"/>
      <c r="H127" s="172"/>
      <c r="I127" s="172"/>
      <c r="J127" s="172"/>
      <c r="K127" s="172"/>
      <c r="L127" s="5"/>
      <c r="M127" s="256"/>
      <c r="T127" s="142"/>
      <c r="AT127" s="116" t="s">
        <v>150</v>
      </c>
      <c r="AU127" s="116" t="s">
        <v>87</v>
      </c>
    </row>
    <row r="128" spans="2:65" s="9" customFormat="1" ht="11.25">
      <c r="B128" s="248"/>
      <c r="C128" s="267"/>
      <c r="D128" s="268" t="s">
        <v>152</v>
      </c>
      <c r="E128" s="269" t="s">
        <v>3</v>
      </c>
      <c r="F128" s="270" t="s">
        <v>1433</v>
      </c>
      <c r="G128" s="267"/>
      <c r="H128" s="269" t="s">
        <v>3</v>
      </c>
      <c r="I128" s="267"/>
      <c r="J128" s="267"/>
      <c r="K128" s="267"/>
      <c r="L128" s="248"/>
      <c r="M128" s="250"/>
      <c r="T128" s="251"/>
      <c r="AT128" s="249" t="s">
        <v>152</v>
      </c>
      <c r="AU128" s="249" t="s">
        <v>87</v>
      </c>
      <c r="AV128" s="9" t="s">
        <v>85</v>
      </c>
      <c r="AW128" s="9" t="s">
        <v>37</v>
      </c>
      <c r="AX128" s="9" t="s">
        <v>77</v>
      </c>
      <c r="AY128" s="249" t="s">
        <v>141</v>
      </c>
    </row>
    <row r="129" spans="2:65" s="9" customFormat="1" ht="11.25">
      <c r="B129" s="248"/>
      <c r="C129" s="267"/>
      <c r="D129" s="268" t="s">
        <v>152</v>
      </c>
      <c r="E129" s="269" t="s">
        <v>3</v>
      </c>
      <c r="F129" s="270" t="s">
        <v>1434</v>
      </c>
      <c r="G129" s="267"/>
      <c r="H129" s="269" t="s">
        <v>3</v>
      </c>
      <c r="I129" s="267"/>
      <c r="J129" s="267"/>
      <c r="K129" s="267"/>
      <c r="L129" s="248"/>
      <c r="M129" s="250"/>
      <c r="T129" s="251"/>
      <c r="AT129" s="249" t="s">
        <v>152</v>
      </c>
      <c r="AU129" s="249" t="s">
        <v>87</v>
      </c>
      <c r="AV129" s="9" t="s">
        <v>85</v>
      </c>
      <c r="AW129" s="9" t="s">
        <v>37</v>
      </c>
      <c r="AX129" s="9" t="s">
        <v>77</v>
      </c>
      <c r="AY129" s="249" t="s">
        <v>141</v>
      </c>
    </row>
    <row r="130" spans="2:65" s="9" customFormat="1" ht="11.25">
      <c r="B130" s="248"/>
      <c r="C130" s="267"/>
      <c r="D130" s="268" t="s">
        <v>152</v>
      </c>
      <c r="E130" s="269" t="s">
        <v>3</v>
      </c>
      <c r="F130" s="270" t="s">
        <v>1435</v>
      </c>
      <c r="G130" s="267"/>
      <c r="H130" s="269" t="s">
        <v>3</v>
      </c>
      <c r="I130" s="267"/>
      <c r="J130" s="267"/>
      <c r="K130" s="267"/>
      <c r="L130" s="248"/>
      <c r="M130" s="250"/>
      <c r="T130" s="251"/>
      <c r="AT130" s="249" t="s">
        <v>152</v>
      </c>
      <c r="AU130" s="249" t="s">
        <v>87</v>
      </c>
      <c r="AV130" s="9" t="s">
        <v>85</v>
      </c>
      <c r="AW130" s="9" t="s">
        <v>37</v>
      </c>
      <c r="AX130" s="9" t="s">
        <v>77</v>
      </c>
      <c r="AY130" s="249" t="s">
        <v>141</v>
      </c>
    </row>
    <row r="131" spans="2:65" s="9" customFormat="1" ht="11.25">
      <c r="B131" s="248"/>
      <c r="C131" s="267"/>
      <c r="D131" s="268" t="s">
        <v>152</v>
      </c>
      <c r="E131" s="269" t="s">
        <v>3</v>
      </c>
      <c r="F131" s="270" t="s">
        <v>1436</v>
      </c>
      <c r="G131" s="267"/>
      <c r="H131" s="269" t="s">
        <v>3</v>
      </c>
      <c r="I131" s="267"/>
      <c r="J131" s="267"/>
      <c r="K131" s="267"/>
      <c r="L131" s="248"/>
      <c r="M131" s="250"/>
      <c r="T131" s="251"/>
      <c r="AT131" s="249" t="s">
        <v>152</v>
      </c>
      <c r="AU131" s="249" t="s">
        <v>87</v>
      </c>
      <c r="AV131" s="9" t="s">
        <v>85</v>
      </c>
      <c r="AW131" s="9" t="s">
        <v>37</v>
      </c>
      <c r="AX131" s="9" t="s">
        <v>77</v>
      </c>
      <c r="AY131" s="249" t="s">
        <v>141</v>
      </c>
    </row>
    <row r="132" spans="2:65" s="9" customFormat="1" ht="22.5">
      <c r="B132" s="248"/>
      <c r="C132" s="267"/>
      <c r="D132" s="268" t="s">
        <v>152</v>
      </c>
      <c r="E132" s="269" t="s">
        <v>3</v>
      </c>
      <c r="F132" s="270" t="s">
        <v>1437</v>
      </c>
      <c r="G132" s="267"/>
      <c r="H132" s="269" t="s">
        <v>3</v>
      </c>
      <c r="I132" s="267"/>
      <c r="J132" s="267"/>
      <c r="K132" s="267"/>
      <c r="L132" s="248"/>
      <c r="M132" s="250"/>
      <c r="T132" s="251"/>
      <c r="AT132" s="249" t="s">
        <v>152</v>
      </c>
      <c r="AU132" s="249" t="s">
        <v>87</v>
      </c>
      <c r="AV132" s="9" t="s">
        <v>85</v>
      </c>
      <c r="AW132" s="9" t="s">
        <v>37</v>
      </c>
      <c r="AX132" s="9" t="s">
        <v>77</v>
      </c>
      <c r="AY132" s="249" t="s">
        <v>141</v>
      </c>
    </row>
    <row r="133" spans="2:65" s="9" customFormat="1" ht="22.5">
      <c r="B133" s="248"/>
      <c r="C133" s="267"/>
      <c r="D133" s="268" t="s">
        <v>152</v>
      </c>
      <c r="E133" s="269" t="s">
        <v>3</v>
      </c>
      <c r="F133" s="270" t="s">
        <v>1438</v>
      </c>
      <c r="G133" s="267"/>
      <c r="H133" s="269" t="s">
        <v>3</v>
      </c>
      <c r="I133" s="267"/>
      <c r="J133" s="267"/>
      <c r="K133" s="267"/>
      <c r="L133" s="248"/>
      <c r="M133" s="250"/>
      <c r="T133" s="251"/>
      <c r="AT133" s="249" t="s">
        <v>152</v>
      </c>
      <c r="AU133" s="249" t="s">
        <v>87</v>
      </c>
      <c r="AV133" s="9" t="s">
        <v>85</v>
      </c>
      <c r="AW133" s="9" t="s">
        <v>37</v>
      </c>
      <c r="AX133" s="9" t="s">
        <v>77</v>
      </c>
      <c r="AY133" s="249" t="s">
        <v>141</v>
      </c>
    </row>
    <row r="134" spans="2:65" s="10" customFormat="1" ht="11.25">
      <c r="B134" s="252"/>
      <c r="C134" s="271"/>
      <c r="D134" s="268" t="s">
        <v>152</v>
      </c>
      <c r="E134" s="272" t="s">
        <v>3</v>
      </c>
      <c r="F134" s="273" t="s">
        <v>85</v>
      </c>
      <c r="G134" s="271"/>
      <c r="H134" s="274">
        <v>1</v>
      </c>
      <c r="I134" s="271"/>
      <c r="J134" s="271"/>
      <c r="K134" s="271"/>
      <c r="L134" s="252"/>
      <c r="M134" s="254"/>
      <c r="T134" s="255"/>
      <c r="AT134" s="253" t="s">
        <v>152</v>
      </c>
      <c r="AU134" s="253" t="s">
        <v>87</v>
      </c>
      <c r="AV134" s="10" t="s">
        <v>87</v>
      </c>
      <c r="AW134" s="10" t="s">
        <v>37</v>
      </c>
      <c r="AX134" s="10" t="s">
        <v>85</v>
      </c>
      <c r="AY134" s="253" t="s">
        <v>141</v>
      </c>
    </row>
    <row r="135" spans="2:65" s="8" customFormat="1" ht="16.5" customHeight="1">
      <c r="B135" s="5"/>
      <c r="C135" s="260" t="s">
        <v>198</v>
      </c>
      <c r="D135" s="260" t="s">
        <v>143</v>
      </c>
      <c r="E135" s="261" t="s">
        <v>1439</v>
      </c>
      <c r="F135" s="262" t="s">
        <v>1440</v>
      </c>
      <c r="G135" s="263" t="s">
        <v>1148</v>
      </c>
      <c r="H135" s="264">
        <v>1</v>
      </c>
      <c r="I135" s="6"/>
      <c r="J135" s="266">
        <f>ROUND(I135*H135,2)</f>
        <v>0</v>
      </c>
      <c r="K135" s="262" t="s">
        <v>147</v>
      </c>
      <c r="L135" s="5"/>
      <c r="M135" s="7" t="s">
        <v>3</v>
      </c>
      <c r="N135" s="243" t="s">
        <v>48</v>
      </c>
      <c r="P135" s="244">
        <f>O135*H135</f>
        <v>0</v>
      </c>
      <c r="Q135" s="244">
        <v>0</v>
      </c>
      <c r="R135" s="244">
        <f>Q135*H135</f>
        <v>0</v>
      </c>
      <c r="S135" s="244">
        <v>0</v>
      </c>
      <c r="T135" s="245">
        <f>S135*H135</f>
        <v>0</v>
      </c>
      <c r="AR135" s="246" t="s">
        <v>1387</v>
      </c>
      <c r="AT135" s="246" t="s">
        <v>143</v>
      </c>
      <c r="AU135" s="246" t="s">
        <v>87</v>
      </c>
      <c r="AY135" s="116" t="s">
        <v>141</v>
      </c>
      <c r="BE135" s="247">
        <f>IF(N135="základní",J135,0)</f>
        <v>0</v>
      </c>
      <c r="BF135" s="247">
        <f>IF(N135="snížená",J135,0)</f>
        <v>0</v>
      </c>
      <c r="BG135" s="247">
        <f>IF(N135="zákl. přenesená",J135,0)</f>
        <v>0</v>
      </c>
      <c r="BH135" s="247">
        <f>IF(N135="sníž. přenesená",J135,0)</f>
        <v>0</v>
      </c>
      <c r="BI135" s="247">
        <f>IF(N135="nulová",J135,0)</f>
        <v>0</v>
      </c>
      <c r="BJ135" s="116" t="s">
        <v>85</v>
      </c>
      <c r="BK135" s="247">
        <f>ROUND(I135*H135,2)</f>
        <v>0</v>
      </c>
      <c r="BL135" s="116" t="s">
        <v>1387</v>
      </c>
      <c r="BM135" s="246" t="s">
        <v>1441</v>
      </c>
    </row>
    <row r="136" spans="2:65" s="8" customFormat="1" ht="11.25">
      <c r="B136" s="5"/>
      <c r="C136" s="172"/>
      <c r="D136" s="275" t="s">
        <v>150</v>
      </c>
      <c r="E136" s="172"/>
      <c r="F136" s="276" t="s">
        <v>1442</v>
      </c>
      <c r="G136" s="172"/>
      <c r="H136" s="172"/>
      <c r="I136" s="172"/>
      <c r="J136" s="172"/>
      <c r="K136" s="172"/>
      <c r="L136" s="5"/>
      <c r="M136" s="256"/>
      <c r="T136" s="142"/>
      <c r="AT136" s="116" t="s">
        <v>150</v>
      </c>
      <c r="AU136" s="116" t="s">
        <v>87</v>
      </c>
    </row>
    <row r="137" spans="2:65" s="9" customFormat="1" ht="11.25">
      <c r="B137" s="248"/>
      <c r="C137" s="267"/>
      <c r="D137" s="268" t="s">
        <v>152</v>
      </c>
      <c r="E137" s="269" t="s">
        <v>3</v>
      </c>
      <c r="F137" s="270" t="s">
        <v>1443</v>
      </c>
      <c r="G137" s="267"/>
      <c r="H137" s="269" t="s">
        <v>3</v>
      </c>
      <c r="I137" s="267"/>
      <c r="J137" s="267"/>
      <c r="K137" s="267"/>
      <c r="L137" s="248"/>
      <c r="M137" s="250"/>
      <c r="T137" s="251"/>
      <c r="AT137" s="249" t="s">
        <v>152</v>
      </c>
      <c r="AU137" s="249" t="s">
        <v>87</v>
      </c>
      <c r="AV137" s="9" t="s">
        <v>85</v>
      </c>
      <c r="AW137" s="9" t="s">
        <v>37</v>
      </c>
      <c r="AX137" s="9" t="s">
        <v>77</v>
      </c>
      <c r="AY137" s="249" t="s">
        <v>141</v>
      </c>
    </row>
    <row r="138" spans="2:65" s="9" customFormat="1" ht="11.25">
      <c r="B138" s="248"/>
      <c r="C138" s="267"/>
      <c r="D138" s="268" t="s">
        <v>152</v>
      </c>
      <c r="E138" s="269" t="s">
        <v>3</v>
      </c>
      <c r="F138" s="270" t="s">
        <v>1444</v>
      </c>
      <c r="G138" s="267"/>
      <c r="H138" s="269" t="s">
        <v>3</v>
      </c>
      <c r="I138" s="267"/>
      <c r="J138" s="267"/>
      <c r="K138" s="267"/>
      <c r="L138" s="248"/>
      <c r="M138" s="250"/>
      <c r="T138" s="251"/>
      <c r="AT138" s="249" t="s">
        <v>152</v>
      </c>
      <c r="AU138" s="249" t="s">
        <v>87</v>
      </c>
      <c r="AV138" s="9" t="s">
        <v>85</v>
      </c>
      <c r="AW138" s="9" t="s">
        <v>37</v>
      </c>
      <c r="AX138" s="9" t="s">
        <v>77</v>
      </c>
      <c r="AY138" s="249" t="s">
        <v>141</v>
      </c>
    </row>
    <row r="139" spans="2:65" s="10" customFormat="1" ht="11.25">
      <c r="B139" s="252"/>
      <c r="C139" s="271"/>
      <c r="D139" s="268" t="s">
        <v>152</v>
      </c>
      <c r="E139" s="272" t="s">
        <v>3</v>
      </c>
      <c r="F139" s="273" t="s">
        <v>85</v>
      </c>
      <c r="G139" s="271"/>
      <c r="H139" s="274">
        <v>1</v>
      </c>
      <c r="I139" s="271"/>
      <c r="J139" s="271"/>
      <c r="K139" s="271"/>
      <c r="L139" s="252"/>
      <c r="M139" s="254"/>
      <c r="T139" s="255"/>
      <c r="AT139" s="253" t="s">
        <v>152</v>
      </c>
      <c r="AU139" s="253" t="s">
        <v>87</v>
      </c>
      <c r="AV139" s="10" t="s">
        <v>87</v>
      </c>
      <c r="AW139" s="10" t="s">
        <v>37</v>
      </c>
      <c r="AX139" s="10" t="s">
        <v>85</v>
      </c>
      <c r="AY139" s="253" t="s">
        <v>141</v>
      </c>
    </row>
    <row r="140" spans="2:65" s="8" customFormat="1" ht="16.5" customHeight="1">
      <c r="B140" s="5"/>
      <c r="C140" s="260" t="s">
        <v>206</v>
      </c>
      <c r="D140" s="260" t="s">
        <v>143</v>
      </c>
      <c r="E140" s="261" t="s">
        <v>1445</v>
      </c>
      <c r="F140" s="262" t="s">
        <v>1446</v>
      </c>
      <c r="G140" s="263" t="s">
        <v>1148</v>
      </c>
      <c r="H140" s="264">
        <v>1</v>
      </c>
      <c r="I140" s="6"/>
      <c r="J140" s="266">
        <f>ROUND(I140*H140,2)</f>
        <v>0</v>
      </c>
      <c r="K140" s="262" t="s">
        <v>147</v>
      </c>
      <c r="L140" s="5"/>
      <c r="M140" s="7" t="s">
        <v>3</v>
      </c>
      <c r="N140" s="243" t="s">
        <v>48</v>
      </c>
      <c r="P140" s="244">
        <f>O140*H140</f>
        <v>0</v>
      </c>
      <c r="Q140" s="244">
        <v>0</v>
      </c>
      <c r="R140" s="244">
        <f>Q140*H140</f>
        <v>0</v>
      </c>
      <c r="S140" s="244">
        <v>0</v>
      </c>
      <c r="T140" s="245">
        <f>S140*H140</f>
        <v>0</v>
      </c>
      <c r="AR140" s="246" t="s">
        <v>1387</v>
      </c>
      <c r="AT140" s="246" t="s">
        <v>143</v>
      </c>
      <c r="AU140" s="246" t="s">
        <v>87</v>
      </c>
      <c r="AY140" s="116" t="s">
        <v>141</v>
      </c>
      <c r="BE140" s="247">
        <f>IF(N140="základní",J140,0)</f>
        <v>0</v>
      </c>
      <c r="BF140" s="247">
        <f>IF(N140="snížená",J140,0)</f>
        <v>0</v>
      </c>
      <c r="BG140" s="247">
        <f>IF(N140="zákl. přenesená",J140,0)</f>
        <v>0</v>
      </c>
      <c r="BH140" s="247">
        <f>IF(N140="sníž. přenesená",J140,0)</f>
        <v>0</v>
      </c>
      <c r="BI140" s="247">
        <f>IF(N140="nulová",J140,0)</f>
        <v>0</v>
      </c>
      <c r="BJ140" s="116" t="s">
        <v>85</v>
      </c>
      <c r="BK140" s="247">
        <f>ROUND(I140*H140,2)</f>
        <v>0</v>
      </c>
      <c r="BL140" s="116" t="s">
        <v>1387</v>
      </c>
      <c r="BM140" s="246" t="s">
        <v>1447</v>
      </c>
    </row>
    <row r="141" spans="2:65" s="8" customFormat="1" ht="11.25">
      <c r="B141" s="5"/>
      <c r="C141" s="172"/>
      <c r="D141" s="275" t="s">
        <v>150</v>
      </c>
      <c r="E141" s="172"/>
      <c r="F141" s="276" t="s">
        <v>1448</v>
      </c>
      <c r="G141" s="172"/>
      <c r="H141" s="172"/>
      <c r="I141" s="172"/>
      <c r="J141" s="172"/>
      <c r="K141" s="172"/>
      <c r="L141" s="5"/>
      <c r="M141" s="256"/>
      <c r="T141" s="142"/>
      <c r="AT141" s="116" t="s">
        <v>150</v>
      </c>
      <c r="AU141" s="116" t="s">
        <v>87</v>
      </c>
    </row>
    <row r="142" spans="2:65" s="9" customFormat="1" ht="11.25">
      <c r="B142" s="248"/>
      <c r="C142" s="267"/>
      <c r="D142" s="268" t="s">
        <v>152</v>
      </c>
      <c r="E142" s="269" t="s">
        <v>3</v>
      </c>
      <c r="F142" s="270" t="s">
        <v>1449</v>
      </c>
      <c r="G142" s="267"/>
      <c r="H142" s="269" t="s">
        <v>3</v>
      </c>
      <c r="I142" s="267"/>
      <c r="J142" s="267"/>
      <c r="K142" s="267"/>
      <c r="L142" s="248"/>
      <c r="M142" s="250"/>
      <c r="T142" s="251"/>
      <c r="AT142" s="249" t="s">
        <v>152</v>
      </c>
      <c r="AU142" s="249" t="s">
        <v>87</v>
      </c>
      <c r="AV142" s="9" t="s">
        <v>85</v>
      </c>
      <c r="AW142" s="9" t="s">
        <v>37</v>
      </c>
      <c r="AX142" s="9" t="s">
        <v>77</v>
      </c>
      <c r="AY142" s="249" t="s">
        <v>141</v>
      </c>
    </row>
    <row r="143" spans="2:65" s="9" customFormat="1" ht="11.25">
      <c r="B143" s="248"/>
      <c r="C143" s="267"/>
      <c r="D143" s="268" t="s">
        <v>152</v>
      </c>
      <c r="E143" s="269" t="s">
        <v>3</v>
      </c>
      <c r="F143" s="270" t="s">
        <v>1450</v>
      </c>
      <c r="G143" s="267"/>
      <c r="H143" s="269" t="s">
        <v>3</v>
      </c>
      <c r="I143" s="267"/>
      <c r="J143" s="267"/>
      <c r="K143" s="267"/>
      <c r="L143" s="248"/>
      <c r="M143" s="250"/>
      <c r="T143" s="251"/>
      <c r="AT143" s="249" t="s">
        <v>152</v>
      </c>
      <c r="AU143" s="249" t="s">
        <v>87</v>
      </c>
      <c r="AV143" s="9" t="s">
        <v>85</v>
      </c>
      <c r="AW143" s="9" t="s">
        <v>37</v>
      </c>
      <c r="AX143" s="9" t="s">
        <v>77</v>
      </c>
      <c r="AY143" s="249" t="s">
        <v>141</v>
      </c>
    </row>
    <row r="144" spans="2:65" s="10" customFormat="1" ht="11.25">
      <c r="B144" s="252"/>
      <c r="C144" s="271"/>
      <c r="D144" s="268" t="s">
        <v>152</v>
      </c>
      <c r="E144" s="272" t="s">
        <v>3</v>
      </c>
      <c r="F144" s="273" t="s">
        <v>85</v>
      </c>
      <c r="G144" s="271"/>
      <c r="H144" s="274">
        <v>1</v>
      </c>
      <c r="I144" s="271"/>
      <c r="J144" s="271"/>
      <c r="K144" s="271"/>
      <c r="L144" s="252"/>
      <c r="M144" s="254"/>
      <c r="T144" s="255"/>
      <c r="AT144" s="253" t="s">
        <v>152</v>
      </c>
      <c r="AU144" s="253" t="s">
        <v>87</v>
      </c>
      <c r="AV144" s="10" t="s">
        <v>87</v>
      </c>
      <c r="AW144" s="10" t="s">
        <v>37</v>
      </c>
      <c r="AX144" s="10" t="s">
        <v>85</v>
      </c>
      <c r="AY144" s="253" t="s">
        <v>141</v>
      </c>
    </row>
    <row r="145" spans="2:65" s="4" customFormat="1" ht="22.9" customHeight="1">
      <c r="B145" s="236"/>
      <c r="C145" s="277"/>
      <c r="D145" s="278" t="s">
        <v>76</v>
      </c>
      <c r="E145" s="279" t="s">
        <v>1451</v>
      </c>
      <c r="F145" s="279" t="s">
        <v>1452</v>
      </c>
      <c r="G145" s="277"/>
      <c r="H145" s="277"/>
      <c r="I145" s="277"/>
      <c r="J145" s="280">
        <f>BK145</f>
        <v>0</v>
      </c>
      <c r="K145" s="277"/>
      <c r="L145" s="236"/>
      <c r="M145" s="238"/>
      <c r="P145" s="239">
        <f>SUM(P146:P151)</f>
        <v>0</v>
      </c>
      <c r="R145" s="239">
        <f>SUM(R146:R151)</f>
        <v>0</v>
      </c>
      <c r="T145" s="240">
        <f>SUM(T146:T151)</f>
        <v>0</v>
      </c>
      <c r="AR145" s="237" t="s">
        <v>174</v>
      </c>
      <c r="AT145" s="241" t="s">
        <v>76</v>
      </c>
      <c r="AU145" s="241" t="s">
        <v>85</v>
      </c>
      <c r="AY145" s="237" t="s">
        <v>141</v>
      </c>
      <c r="BK145" s="242">
        <f>SUM(BK146:BK151)</f>
        <v>0</v>
      </c>
    </row>
    <row r="146" spans="2:65" s="8" customFormat="1" ht="16.5" customHeight="1">
      <c r="B146" s="5"/>
      <c r="C146" s="260" t="s">
        <v>212</v>
      </c>
      <c r="D146" s="260" t="s">
        <v>143</v>
      </c>
      <c r="E146" s="261" t="s">
        <v>1453</v>
      </c>
      <c r="F146" s="262" t="s">
        <v>1454</v>
      </c>
      <c r="G146" s="263" t="s">
        <v>1148</v>
      </c>
      <c r="H146" s="264">
        <v>1</v>
      </c>
      <c r="I146" s="6"/>
      <c r="J146" s="266">
        <f>ROUND(I146*H146,2)</f>
        <v>0</v>
      </c>
      <c r="K146" s="262" t="s">
        <v>147</v>
      </c>
      <c r="L146" s="5"/>
      <c r="M146" s="7" t="s">
        <v>3</v>
      </c>
      <c r="N146" s="243" t="s">
        <v>48</v>
      </c>
      <c r="P146" s="244">
        <f>O146*H146</f>
        <v>0</v>
      </c>
      <c r="Q146" s="244">
        <v>0</v>
      </c>
      <c r="R146" s="244">
        <f>Q146*H146</f>
        <v>0</v>
      </c>
      <c r="S146" s="244">
        <v>0</v>
      </c>
      <c r="T146" s="245">
        <f>S146*H146</f>
        <v>0</v>
      </c>
      <c r="AR146" s="246" t="s">
        <v>1387</v>
      </c>
      <c r="AT146" s="246" t="s">
        <v>143</v>
      </c>
      <c r="AU146" s="246" t="s">
        <v>87</v>
      </c>
      <c r="AY146" s="116" t="s">
        <v>141</v>
      </c>
      <c r="BE146" s="247">
        <f>IF(N146="základní",J146,0)</f>
        <v>0</v>
      </c>
      <c r="BF146" s="247">
        <f>IF(N146="snížená",J146,0)</f>
        <v>0</v>
      </c>
      <c r="BG146" s="247">
        <f>IF(N146="zákl. přenesená",J146,0)</f>
        <v>0</v>
      </c>
      <c r="BH146" s="247">
        <f>IF(N146="sníž. přenesená",J146,0)</f>
        <v>0</v>
      </c>
      <c r="BI146" s="247">
        <f>IF(N146="nulová",J146,0)</f>
        <v>0</v>
      </c>
      <c r="BJ146" s="116" t="s">
        <v>85</v>
      </c>
      <c r="BK146" s="247">
        <f>ROUND(I146*H146,2)</f>
        <v>0</v>
      </c>
      <c r="BL146" s="116" t="s">
        <v>1387</v>
      </c>
      <c r="BM146" s="246" t="s">
        <v>1455</v>
      </c>
    </row>
    <row r="147" spans="2:65" s="8" customFormat="1" ht="11.25">
      <c r="B147" s="5"/>
      <c r="C147" s="172"/>
      <c r="D147" s="275" t="s">
        <v>150</v>
      </c>
      <c r="E147" s="172"/>
      <c r="F147" s="276" t="s">
        <v>1456</v>
      </c>
      <c r="G147" s="172"/>
      <c r="H147" s="172"/>
      <c r="I147" s="172"/>
      <c r="J147" s="172"/>
      <c r="K147" s="172"/>
      <c r="L147" s="5"/>
      <c r="M147" s="256"/>
      <c r="T147" s="142"/>
      <c r="AT147" s="116" t="s">
        <v>150</v>
      </c>
      <c r="AU147" s="116" t="s">
        <v>87</v>
      </c>
    </row>
    <row r="148" spans="2:65" s="9" customFormat="1" ht="11.25">
      <c r="B148" s="248"/>
      <c r="C148" s="267"/>
      <c r="D148" s="268" t="s">
        <v>152</v>
      </c>
      <c r="E148" s="269" t="s">
        <v>3</v>
      </c>
      <c r="F148" s="270" t="s">
        <v>1457</v>
      </c>
      <c r="G148" s="267"/>
      <c r="H148" s="269" t="s">
        <v>3</v>
      </c>
      <c r="I148" s="267"/>
      <c r="J148" s="267"/>
      <c r="K148" s="267"/>
      <c r="L148" s="248"/>
      <c r="M148" s="250"/>
      <c r="T148" s="251"/>
      <c r="AT148" s="249" t="s">
        <v>152</v>
      </c>
      <c r="AU148" s="249" t="s">
        <v>87</v>
      </c>
      <c r="AV148" s="9" t="s">
        <v>85</v>
      </c>
      <c r="AW148" s="9" t="s">
        <v>37</v>
      </c>
      <c r="AX148" s="9" t="s">
        <v>77</v>
      </c>
      <c r="AY148" s="249" t="s">
        <v>141</v>
      </c>
    </row>
    <row r="149" spans="2:65" s="9" customFormat="1" ht="22.5">
      <c r="B149" s="248"/>
      <c r="C149" s="267"/>
      <c r="D149" s="268" t="s">
        <v>152</v>
      </c>
      <c r="E149" s="269" t="s">
        <v>3</v>
      </c>
      <c r="F149" s="270" t="s">
        <v>1458</v>
      </c>
      <c r="G149" s="267"/>
      <c r="H149" s="269" t="s">
        <v>3</v>
      </c>
      <c r="I149" s="267"/>
      <c r="J149" s="267"/>
      <c r="K149" s="267"/>
      <c r="L149" s="248"/>
      <c r="M149" s="250"/>
      <c r="T149" s="251"/>
      <c r="AT149" s="249" t="s">
        <v>152</v>
      </c>
      <c r="AU149" s="249" t="s">
        <v>87</v>
      </c>
      <c r="AV149" s="9" t="s">
        <v>85</v>
      </c>
      <c r="AW149" s="9" t="s">
        <v>37</v>
      </c>
      <c r="AX149" s="9" t="s">
        <v>77</v>
      </c>
      <c r="AY149" s="249" t="s">
        <v>141</v>
      </c>
    </row>
    <row r="150" spans="2:65" s="9" customFormat="1" ht="11.25">
      <c r="B150" s="248"/>
      <c r="C150" s="267"/>
      <c r="D150" s="268" t="s">
        <v>152</v>
      </c>
      <c r="E150" s="269" t="s">
        <v>3</v>
      </c>
      <c r="F150" s="270" t="s">
        <v>1459</v>
      </c>
      <c r="G150" s="267"/>
      <c r="H150" s="269" t="s">
        <v>3</v>
      </c>
      <c r="I150" s="267"/>
      <c r="J150" s="267"/>
      <c r="K150" s="267"/>
      <c r="L150" s="248"/>
      <c r="M150" s="250"/>
      <c r="T150" s="251"/>
      <c r="AT150" s="249" t="s">
        <v>152</v>
      </c>
      <c r="AU150" s="249" t="s">
        <v>87</v>
      </c>
      <c r="AV150" s="9" t="s">
        <v>85</v>
      </c>
      <c r="AW150" s="9" t="s">
        <v>37</v>
      </c>
      <c r="AX150" s="9" t="s">
        <v>77</v>
      </c>
      <c r="AY150" s="249" t="s">
        <v>141</v>
      </c>
    </row>
    <row r="151" spans="2:65" s="10" customFormat="1" ht="11.25">
      <c r="B151" s="252"/>
      <c r="C151" s="271"/>
      <c r="D151" s="268" t="s">
        <v>152</v>
      </c>
      <c r="E151" s="272" t="s">
        <v>3</v>
      </c>
      <c r="F151" s="273" t="s">
        <v>85</v>
      </c>
      <c r="G151" s="271"/>
      <c r="H151" s="274">
        <v>1</v>
      </c>
      <c r="I151" s="271"/>
      <c r="J151" s="271"/>
      <c r="K151" s="271"/>
      <c r="L151" s="252"/>
      <c r="M151" s="254"/>
      <c r="T151" s="255"/>
      <c r="AT151" s="253" t="s">
        <v>152</v>
      </c>
      <c r="AU151" s="253" t="s">
        <v>87</v>
      </c>
      <c r="AV151" s="10" t="s">
        <v>87</v>
      </c>
      <c r="AW151" s="10" t="s">
        <v>37</v>
      </c>
      <c r="AX151" s="10" t="s">
        <v>85</v>
      </c>
      <c r="AY151" s="253" t="s">
        <v>141</v>
      </c>
    </row>
    <row r="152" spans="2:65" s="4" customFormat="1" ht="22.9" customHeight="1">
      <c r="B152" s="236"/>
      <c r="C152" s="277"/>
      <c r="D152" s="278" t="s">
        <v>76</v>
      </c>
      <c r="E152" s="279" t="s">
        <v>1460</v>
      </c>
      <c r="F152" s="279" t="s">
        <v>1461</v>
      </c>
      <c r="G152" s="277"/>
      <c r="H152" s="277"/>
      <c r="I152" s="277"/>
      <c r="J152" s="280">
        <f>BK152</f>
        <v>0</v>
      </c>
      <c r="K152" s="277"/>
      <c r="L152" s="236"/>
      <c r="M152" s="238"/>
      <c r="P152" s="239">
        <f>SUM(P153:P157)</f>
        <v>0</v>
      </c>
      <c r="R152" s="239">
        <f>SUM(R153:R157)</f>
        <v>0</v>
      </c>
      <c r="T152" s="240">
        <f>SUM(T153:T157)</f>
        <v>0</v>
      </c>
      <c r="AR152" s="237" t="s">
        <v>174</v>
      </c>
      <c r="AT152" s="241" t="s">
        <v>76</v>
      </c>
      <c r="AU152" s="241" t="s">
        <v>85</v>
      </c>
      <c r="AY152" s="237" t="s">
        <v>141</v>
      </c>
      <c r="BK152" s="242">
        <f>SUM(BK153:BK157)</f>
        <v>0</v>
      </c>
    </row>
    <row r="153" spans="2:65" s="8" customFormat="1" ht="16.5" customHeight="1">
      <c r="B153" s="5"/>
      <c r="C153" s="260" t="s">
        <v>9</v>
      </c>
      <c r="D153" s="260" t="s">
        <v>143</v>
      </c>
      <c r="E153" s="261" t="s">
        <v>1462</v>
      </c>
      <c r="F153" s="262" t="s">
        <v>1463</v>
      </c>
      <c r="G153" s="263" t="s">
        <v>1148</v>
      </c>
      <c r="H153" s="264">
        <v>1</v>
      </c>
      <c r="I153" s="6"/>
      <c r="J153" s="266">
        <f>ROUND(I153*H153,2)</f>
        <v>0</v>
      </c>
      <c r="K153" s="262" t="s">
        <v>147</v>
      </c>
      <c r="L153" s="5"/>
      <c r="M153" s="7" t="s">
        <v>3</v>
      </c>
      <c r="N153" s="243" t="s">
        <v>48</v>
      </c>
      <c r="P153" s="244">
        <f>O153*H153</f>
        <v>0</v>
      </c>
      <c r="Q153" s="244">
        <v>0</v>
      </c>
      <c r="R153" s="244">
        <f>Q153*H153</f>
        <v>0</v>
      </c>
      <c r="S153" s="244">
        <v>0</v>
      </c>
      <c r="T153" s="245">
        <f>S153*H153</f>
        <v>0</v>
      </c>
      <c r="AR153" s="246" t="s">
        <v>1387</v>
      </c>
      <c r="AT153" s="246" t="s">
        <v>143</v>
      </c>
      <c r="AU153" s="246" t="s">
        <v>87</v>
      </c>
      <c r="AY153" s="116" t="s">
        <v>141</v>
      </c>
      <c r="BE153" s="247">
        <f>IF(N153="základní",J153,0)</f>
        <v>0</v>
      </c>
      <c r="BF153" s="247">
        <f>IF(N153="snížená",J153,0)</f>
        <v>0</v>
      </c>
      <c r="BG153" s="247">
        <f>IF(N153="zákl. přenesená",J153,0)</f>
        <v>0</v>
      </c>
      <c r="BH153" s="247">
        <f>IF(N153="sníž. přenesená",J153,0)</f>
        <v>0</v>
      </c>
      <c r="BI153" s="247">
        <f>IF(N153="nulová",J153,0)</f>
        <v>0</v>
      </c>
      <c r="BJ153" s="116" t="s">
        <v>85</v>
      </c>
      <c r="BK153" s="247">
        <f>ROUND(I153*H153,2)</f>
        <v>0</v>
      </c>
      <c r="BL153" s="116" t="s">
        <v>1387</v>
      </c>
      <c r="BM153" s="246" t="s">
        <v>1464</v>
      </c>
    </row>
    <row r="154" spans="2:65" s="8" customFormat="1" ht="11.25">
      <c r="B154" s="5"/>
      <c r="C154" s="172"/>
      <c r="D154" s="275" t="s">
        <v>150</v>
      </c>
      <c r="E154" s="172"/>
      <c r="F154" s="276" t="s">
        <v>1465</v>
      </c>
      <c r="G154" s="172"/>
      <c r="H154" s="172"/>
      <c r="I154" s="172"/>
      <c r="J154" s="172"/>
      <c r="K154" s="172"/>
      <c r="L154" s="5"/>
      <c r="M154" s="256"/>
      <c r="T154" s="142"/>
      <c r="AT154" s="116" t="s">
        <v>150</v>
      </c>
      <c r="AU154" s="116" t="s">
        <v>87</v>
      </c>
    </row>
    <row r="155" spans="2:65" s="9" customFormat="1" ht="22.5">
      <c r="B155" s="248"/>
      <c r="C155" s="267"/>
      <c r="D155" s="268" t="s">
        <v>152</v>
      </c>
      <c r="E155" s="269" t="s">
        <v>3</v>
      </c>
      <c r="F155" s="270" t="s">
        <v>1466</v>
      </c>
      <c r="G155" s="267"/>
      <c r="H155" s="269" t="s">
        <v>3</v>
      </c>
      <c r="I155" s="267"/>
      <c r="J155" s="267"/>
      <c r="K155" s="267"/>
      <c r="L155" s="248"/>
      <c r="M155" s="250"/>
      <c r="T155" s="251"/>
      <c r="AT155" s="249" t="s">
        <v>152</v>
      </c>
      <c r="AU155" s="249" t="s">
        <v>87</v>
      </c>
      <c r="AV155" s="9" t="s">
        <v>85</v>
      </c>
      <c r="AW155" s="9" t="s">
        <v>37</v>
      </c>
      <c r="AX155" s="9" t="s">
        <v>77</v>
      </c>
      <c r="AY155" s="249" t="s">
        <v>141</v>
      </c>
    </row>
    <row r="156" spans="2:65" s="9" customFormat="1" ht="11.25">
      <c r="B156" s="248"/>
      <c r="C156" s="267"/>
      <c r="D156" s="268" t="s">
        <v>152</v>
      </c>
      <c r="E156" s="269" t="s">
        <v>3</v>
      </c>
      <c r="F156" s="270" t="s">
        <v>1467</v>
      </c>
      <c r="G156" s="267"/>
      <c r="H156" s="269" t="s">
        <v>3</v>
      </c>
      <c r="I156" s="267"/>
      <c r="J156" s="267"/>
      <c r="K156" s="267"/>
      <c r="L156" s="248"/>
      <c r="M156" s="250"/>
      <c r="T156" s="251"/>
      <c r="AT156" s="249" t="s">
        <v>152</v>
      </c>
      <c r="AU156" s="249" t="s">
        <v>87</v>
      </c>
      <c r="AV156" s="9" t="s">
        <v>85</v>
      </c>
      <c r="AW156" s="9" t="s">
        <v>37</v>
      </c>
      <c r="AX156" s="9" t="s">
        <v>77</v>
      </c>
      <c r="AY156" s="249" t="s">
        <v>141</v>
      </c>
    </row>
    <row r="157" spans="2:65" s="10" customFormat="1" ht="11.25">
      <c r="B157" s="252"/>
      <c r="C157" s="271"/>
      <c r="D157" s="268" t="s">
        <v>152</v>
      </c>
      <c r="E157" s="272" t="s">
        <v>3</v>
      </c>
      <c r="F157" s="273" t="s">
        <v>85</v>
      </c>
      <c r="G157" s="271"/>
      <c r="H157" s="274">
        <v>1</v>
      </c>
      <c r="I157" s="271"/>
      <c r="J157" s="271"/>
      <c r="K157" s="271"/>
      <c r="L157" s="252"/>
      <c r="M157" s="254"/>
      <c r="T157" s="255"/>
      <c r="AT157" s="253" t="s">
        <v>152</v>
      </c>
      <c r="AU157" s="253" t="s">
        <v>87</v>
      </c>
      <c r="AV157" s="10" t="s">
        <v>87</v>
      </c>
      <c r="AW157" s="10" t="s">
        <v>37</v>
      </c>
      <c r="AX157" s="10" t="s">
        <v>85</v>
      </c>
      <c r="AY157" s="253" t="s">
        <v>141</v>
      </c>
    </row>
    <row r="158" spans="2:65" s="4" customFormat="1" ht="22.9" customHeight="1">
      <c r="B158" s="236"/>
      <c r="C158" s="277"/>
      <c r="D158" s="278" t="s">
        <v>76</v>
      </c>
      <c r="E158" s="279" t="s">
        <v>1468</v>
      </c>
      <c r="F158" s="279" t="s">
        <v>1469</v>
      </c>
      <c r="G158" s="277"/>
      <c r="H158" s="277"/>
      <c r="I158" s="277"/>
      <c r="J158" s="280">
        <f>BK158</f>
        <v>0</v>
      </c>
      <c r="K158" s="277"/>
      <c r="L158" s="236"/>
      <c r="M158" s="238"/>
      <c r="P158" s="239">
        <f>SUM(P159:P169)</f>
        <v>0</v>
      </c>
      <c r="R158" s="239">
        <f>SUM(R159:R169)</f>
        <v>0</v>
      </c>
      <c r="T158" s="240">
        <f>SUM(T159:T169)</f>
        <v>0</v>
      </c>
      <c r="AR158" s="237" t="s">
        <v>174</v>
      </c>
      <c r="AT158" s="241" t="s">
        <v>76</v>
      </c>
      <c r="AU158" s="241" t="s">
        <v>85</v>
      </c>
      <c r="AY158" s="237" t="s">
        <v>141</v>
      </c>
      <c r="BK158" s="242">
        <f>SUM(BK159:BK169)</f>
        <v>0</v>
      </c>
    </row>
    <row r="159" spans="2:65" s="8" customFormat="1" ht="16.5" customHeight="1">
      <c r="B159" s="5"/>
      <c r="C159" s="260" t="s">
        <v>236</v>
      </c>
      <c r="D159" s="260" t="s">
        <v>143</v>
      </c>
      <c r="E159" s="261" t="s">
        <v>1470</v>
      </c>
      <c r="F159" s="262" t="s">
        <v>1471</v>
      </c>
      <c r="G159" s="263" t="s">
        <v>1148</v>
      </c>
      <c r="H159" s="264">
        <v>1</v>
      </c>
      <c r="I159" s="6"/>
      <c r="J159" s="266">
        <f>ROUND(I159*H159,2)</f>
        <v>0</v>
      </c>
      <c r="K159" s="262" t="s">
        <v>147</v>
      </c>
      <c r="L159" s="5"/>
      <c r="M159" s="7" t="s">
        <v>3</v>
      </c>
      <c r="N159" s="243" t="s">
        <v>48</v>
      </c>
      <c r="P159" s="244">
        <f>O159*H159</f>
        <v>0</v>
      </c>
      <c r="Q159" s="244">
        <v>0</v>
      </c>
      <c r="R159" s="244">
        <f>Q159*H159</f>
        <v>0</v>
      </c>
      <c r="S159" s="244">
        <v>0</v>
      </c>
      <c r="T159" s="245">
        <f>S159*H159</f>
        <v>0</v>
      </c>
      <c r="AR159" s="246" t="s">
        <v>1387</v>
      </c>
      <c r="AT159" s="246" t="s">
        <v>143</v>
      </c>
      <c r="AU159" s="246" t="s">
        <v>87</v>
      </c>
      <c r="AY159" s="116" t="s">
        <v>141</v>
      </c>
      <c r="BE159" s="247">
        <f>IF(N159="základní",J159,0)</f>
        <v>0</v>
      </c>
      <c r="BF159" s="247">
        <f>IF(N159="snížená",J159,0)</f>
        <v>0</v>
      </c>
      <c r="BG159" s="247">
        <f>IF(N159="zákl. přenesená",J159,0)</f>
        <v>0</v>
      </c>
      <c r="BH159" s="247">
        <f>IF(N159="sníž. přenesená",J159,0)</f>
        <v>0</v>
      </c>
      <c r="BI159" s="247">
        <f>IF(N159="nulová",J159,0)</f>
        <v>0</v>
      </c>
      <c r="BJ159" s="116" t="s">
        <v>85</v>
      </c>
      <c r="BK159" s="247">
        <f>ROUND(I159*H159,2)</f>
        <v>0</v>
      </c>
      <c r="BL159" s="116" t="s">
        <v>1387</v>
      </c>
      <c r="BM159" s="246" t="s">
        <v>1472</v>
      </c>
    </row>
    <row r="160" spans="2:65" s="8" customFormat="1" ht="11.25">
      <c r="B160" s="5"/>
      <c r="C160" s="172"/>
      <c r="D160" s="275" t="s">
        <v>150</v>
      </c>
      <c r="E160" s="172"/>
      <c r="F160" s="276" t="s">
        <v>1473</v>
      </c>
      <c r="G160" s="172"/>
      <c r="H160" s="172"/>
      <c r="I160" s="172"/>
      <c r="J160" s="172"/>
      <c r="K160" s="172"/>
      <c r="L160" s="5"/>
      <c r="M160" s="256"/>
      <c r="T160" s="142"/>
      <c r="AT160" s="116" t="s">
        <v>150</v>
      </c>
      <c r="AU160" s="116" t="s">
        <v>87</v>
      </c>
    </row>
    <row r="161" spans="2:65" s="9" customFormat="1" ht="11.25">
      <c r="B161" s="248"/>
      <c r="C161" s="267"/>
      <c r="D161" s="268" t="s">
        <v>152</v>
      </c>
      <c r="E161" s="269" t="s">
        <v>3</v>
      </c>
      <c r="F161" s="270" t="s">
        <v>1474</v>
      </c>
      <c r="G161" s="267"/>
      <c r="H161" s="269" t="s">
        <v>3</v>
      </c>
      <c r="I161" s="267"/>
      <c r="J161" s="267"/>
      <c r="K161" s="267"/>
      <c r="L161" s="248"/>
      <c r="M161" s="250"/>
      <c r="T161" s="251"/>
      <c r="AT161" s="249" t="s">
        <v>152</v>
      </c>
      <c r="AU161" s="249" t="s">
        <v>87</v>
      </c>
      <c r="AV161" s="9" t="s">
        <v>85</v>
      </c>
      <c r="AW161" s="9" t="s">
        <v>37</v>
      </c>
      <c r="AX161" s="9" t="s">
        <v>77</v>
      </c>
      <c r="AY161" s="249" t="s">
        <v>141</v>
      </c>
    </row>
    <row r="162" spans="2:65" s="10" customFormat="1" ht="11.25">
      <c r="B162" s="252"/>
      <c r="C162" s="271"/>
      <c r="D162" s="268" t="s">
        <v>152</v>
      </c>
      <c r="E162" s="272" t="s">
        <v>3</v>
      </c>
      <c r="F162" s="273" t="s">
        <v>85</v>
      </c>
      <c r="G162" s="271"/>
      <c r="H162" s="274">
        <v>1</v>
      </c>
      <c r="I162" s="271"/>
      <c r="J162" s="271"/>
      <c r="K162" s="271"/>
      <c r="L162" s="252"/>
      <c r="M162" s="254"/>
      <c r="T162" s="255"/>
      <c r="AT162" s="253" t="s">
        <v>152</v>
      </c>
      <c r="AU162" s="253" t="s">
        <v>87</v>
      </c>
      <c r="AV162" s="10" t="s">
        <v>87</v>
      </c>
      <c r="AW162" s="10" t="s">
        <v>37</v>
      </c>
      <c r="AX162" s="10" t="s">
        <v>85</v>
      </c>
      <c r="AY162" s="253" t="s">
        <v>141</v>
      </c>
    </row>
    <row r="163" spans="2:65" s="8" customFormat="1" ht="16.5" customHeight="1">
      <c r="B163" s="5"/>
      <c r="C163" s="260" t="s">
        <v>242</v>
      </c>
      <c r="D163" s="260" t="s">
        <v>143</v>
      </c>
      <c r="E163" s="261" t="s">
        <v>1475</v>
      </c>
      <c r="F163" s="262" t="s">
        <v>1476</v>
      </c>
      <c r="G163" s="263" t="s">
        <v>1148</v>
      </c>
      <c r="H163" s="264">
        <v>1</v>
      </c>
      <c r="I163" s="6"/>
      <c r="J163" s="266">
        <f>ROUND(I163*H163,2)</f>
        <v>0</v>
      </c>
      <c r="K163" s="262" t="s">
        <v>147</v>
      </c>
      <c r="L163" s="5"/>
      <c r="M163" s="7" t="s">
        <v>3</v>
      </c>
      <c r="N163" s="243" t="s">
        <v>48</v>
      </c>
      <c r="P163" s="244">
        <f>O163*H163</f>
        <v>0</v>
      </c>
      <c r="Q163" s="244">
        <v>0</v>
      </c>
      <c r="R163" s="244">
        <f>Q163*H163</f>
        <v>0</v>
      </c>
      <c r="S163" s="244">
        <v>0</v>
      </c>
      <c r="T163" s="245">
        <f>S163*H163</f>
        <v>0</v>
      </c>
      <c r="AR163" s="246" t="s">
        <v>1387</v>
      </c>
      <c r="AT163" s="246" t="s">
        <v>143</v>
      </c>
      <c r="AU163" s="246" t="s">
        <v>87</v>
      </c>
      <c r="AY163" s="116" t="s">
        <v>141</v>
      </c>
      <c r="BE163" s="247">
        <f>IF(N163="základní",J163,0)</f>
        <v>0</v>
      </c>
      <c r="BF163" s="247">
        <f>IF(N163="snížená",J163,0)</f>
        <v>0</v>
      </c>
      <c r="BG163" s="247">
        <f>IF(N163="zákl. přenesená",J163,0)</f>
        <v>0</v>
      </c>
      <c r="BH163" s="247">
        <f>IF(N163="sníž. přenesená",J163,0)</f>
        <v>0</v>
      </c>
      <c r="BI163" s="247">
        <f>IF(N163="nulová",J163,0)</f>
        <v>0</v>
      </c>
      <c r="BJ163" s="116" t="s">
        <v>85</v>
      </c>
      <c r="BK163" s="247">
        <f>ROUND(I163*H163,2)</f>
        <v>0</v>
      </c>
      <c r="BL163" s="116" t="s">
        <v>1387</v>
      </c>
      <c r="BM163" s="246" t="s">
        <v>1477</v>
      </c>
    </row>
    <row r="164" spans="2:65" s="8" customFormat="1" ht="11.25">
      <c r="B164" s="5"/>
      <c r="C164" s="172"/>
      <c r="D164" s="275" t="s">
        <v>150</v>
      </c>
      <c r="E164" s="172"/>
      <c r="F164" s="276" t="s">
        <v>1478</v>
      </c>
      <c r="G164" s="172"/>
      <c r="H164" s="172"/>
      <c r="I164" s="172"/>
      <c r="J164" s="172"/>
      <c r="K164" s="172"/>
      <c r="L164" s="5"/>
      <c r="M164" s="256"/>
      <c r="T164" s="142"/>
      <c r="AT164" s="116" t="s">
        <v>150</v>
      </c>
      <c r="AU164" s="116" t="s">
        <v>87</v>
      </c>
    </row>
    <row r="165" spans="2:65" s="9" customFormat="1" ht="11.25">
      <c r="B165" s="248"/>
      <c r="C165" s="267"/>
      <c r="D165" s="268" t="s">
        <v>152</v>
      </c>
      <c r="E165" s="269" t="s">
        <v>3</v>
      </c>
      <c r="F165" s="270" t="s">
        <v>1479</v>
      </c>
      <c r="G165" s="267"/>
      <c r="H165" s="269" t="s">
        <v>3</v>
      </c>
      <c r="I165" s="267"/>
      <c r="J165" s="267"/>
      <c r="K165" s="267"/>
      <c r="L165" s="248"/>
      <c r="M165" s="250"/>
      <c r="T165" s="251"/>
      <c r="AT165" s="249" t="s">
        <v>152</v>
      </c>
      <c r="AU165" s="249" t="s">
        <v>87</v>
      </c>
      <c r="AV165" s="9" t="s">
        <v>85</v>
      </c>
      <c r="AW165" s="9" t="s">
        <v>37</v>
      </c>
      <c r="AX165" s="9" t="s">
        <v>77</v>
      </c>
      <c r="AY165" s="249" t="s">
        <v>141</v>
      </c>
    </row>
    <row r="166" spans="2:65" s="9" customFormat="1" ht="11.25">
      <c r="B166" s="248"/>
      <c r="C166" s="267"/>
      <c r="D166" s="268" t="s">
        <v>152</v>
      </c>
      <c r="E166" s="269" t="s">
        <v>3</v>
      </c>
      <c r="F166" s="270" t="s">
        <v>1480</v>
      </c>
      <c r="G166" s="267"/>
      <c r="H166" s="269" t="s">
        <v>3</v>
      </c>
      <c r="I166" s="267"/>
      <c r="J166" s="267"/>
      <c r="K166" s="267"/>
      <c r="L166" s="248"/>
      <c r="M166" s="250"/>
      <c r="T166" s="251"/>
      <c r="AT166" s="249" t="s">
        <v>152</v>
      </c>
      <c r="AU166" s="249" t="s">
        <v>87</v>
      </c>
      <c r="AV166" s="9" t="s">
        <v>85</v>
      </c>
      <c r="AW166" s="9" t="s">
        <v>37</v>
      </c>
      <c r="AX166" s="9" t="s">
        <v>77</v>
      </c>
      <c r="AY166" s="249" t="s">
        <v>141</v>
      </c>
    </row>
    <row r="167" spans="2:65" s="9" customFormat="1" ht="11.25">
      <c r="B167" s="248"/>
      <c r="C167" s="267"/>
      <c r="D167" s="268" t="s">
        <v>152</v>
      </c>
      <c r="E167" s="269" t="s">
        <v>3</v>
      </c>
      <c r="F167" s="270" t="s">
        <v>1481</v>
      </c>
      <c r="G167" s="267"/>
      <c r="H167" s="269" t="s">
        <v>3</v>
      </c>
      <c r="I167" s="267"/>
      <c r="J167" s="267"/>
      <c r="K167" s="267"/>
      <c r="L167" s="248"/>
      <c r="M167" s="250"/>
      <c r="T167" s="251"/>
      <c r="AT167" s="249" t="s">
        <v>152</v>
      </c>
      <c r="AU167" s="249" t="s">
        <v>87</v>
      </c>
      <c r="AV167" s="9" t="s">
        <v>85</v>
      </c>
      <c r="AW167" s="9" t="s">
        <v>37</v>
      </c>
      <c r="AX167" s="9" t="s">
        <v>77</v>
      </c>
      <c r="AY167" s="249" t="s">
        <v>141</v>
      </c>
    </row>
    <row r="168" spans="2:65" s="9" customFormat="1" ht="11.25">
      <c r="B168" s="248"/>
      <c r="C168" s="267"/>
      <c r="D168" s="268" t="s">
        <v>152</v>
      </c>
      <c r="E168" s="269" t="s">
        <v>3</v>
      </c>
      <c r="F168" s="270" t="s">
        <v>1482</v>
      </c>
      <c r="G168" s="267"/>
      <c r="H168" s="269" t="s">
        <v>3</v>
      </c>
      <c r="I168" s="267"/>
      <c r="J168" s="267"/>
      <c r="K168" s="267"/>
      <c r="L168" s="248"/>
      <c r="M168" s="250"/>
      <c r="T168" s="251"/>
      <c r="AT168" s="249" t="s">
        <v>152</v>
      </c>
      <c r="AU168" s="249" t="s">
        <v>87</v>
      </c>
      <c r="AV168" s="9" t="s">
        <v>85</v>
      </c>
      <c r="AW168" s="9" t="s">
        <v>37</v>
      </c>
      <c r="AX168" s="9" t="s">
        <v>77</v>
      </c>
      <c r="AY168" s="249" t="s">
        <v>141</v>
      </c>
    </row>
    <row r="169" spans="2:65" s="10" customFormat="1" ht="11.25">
      <c r="B169" s="252"/>
      <c r="C169" s="271"/>
      <c r="D169" s="268" t="s">
        <v>152</v>
      </c>
      <c r="E169" s="272" t="s">
        <v>3</v>
      </c>
      <c r="F169" s="273" t="s">
        <v>85</v>
      </c>
      <c r="G169" s="271"/>
      <c r="H169" s="274">
        <v>1</v>
      </c>
      <c r="I169" s="271"/>
      <c r="J169" s="271"/>
      <c r="K169" s="271"/>
      <c r="L169" s="252"/>
      <c r="M169" s="254"/>
      <c r="T169" s="255"/>
      <c r="AT169" s="253" t="s">
        <v>152</v>
      </c>
      <c r="AU169" s="253" t="s">
        <v>87</v>
      </c>
      <c r="AV169" s="10" t="s">
        <v>87</v>
      </c>
      <c r="AW169" s="10" t="s">
        <v>37</v>
      </c>
      <c r="AX169" s="10" t="s">
        <v>85</v>
      </c>
      <c r="AY169" s="253" t="s">
        <v>141</v>
      </c>
    </row>
    <row r="170" spans="2:65" s="4" customFormat="1" ht="22.9" customHeight="1">
      <c r="B170" s="236"/>
      <c r="C170" s="277"/>
      <c r="D170" s="278" t="s">
        <v>76</v>
      </c>
      <c r="E170" s="279" t="s">
        <v>1483</v>
      </c>
      <c r="F170" s="279" t="s">
        <v>1484</v>
      </c>
      <c r="G170" s="277"/>
      <c r="H170" s="277"/>
      <c r="I170" s="277"/>
      <c r="J170" s="280">
        <f>BK170</f>
        <v>100000</v>
      </c>
      <c r="K170" s="277"/>
      <c r="L170" s="236"/>
      <c r="M170" s="238"/>
      <c r="P170" s="239">
        <f>SUM(P171:P183)</f>
        <v>0</v>
      </c>
      <c r="R170" s="239">
        <f>SUM(R171:R183)</f>
        <v>0</v>
      </c>
      <c r="T170" s="240">
        <f>SUM(T171:T183)</f>
        <v>0</v>
      </c>
      <c r="AR170" s="237" t="s">
        <v>174</v>
      </c>
      <c r="AT170" s="241" t="s">
        <v>76</v>
      </c>
      <c r="AU170" s="241" t="s">
        <v>85</v>
      </c>
      <c r="AY170" s="237" t="s">
        <v>141</v>
      </c>
      <c r="BK170" s="242">
        <f>SUM(BK171:BK183)</f>
        <v>100000</v>
      </c>
    </row>
    <row r="171" spans="2:65" s="8" customFormat="1" ht="16.5" customHeight="1">
      <c r="B171" s="5"/>
      <c r="C171" s="260" t="s">
        <v>248</v>
      </c>
      <c r="D171" s="260" t="s">
        <v>143</v>
      </c>
      <c r="E171" s="261" t="s">
        <v>1485</v>
      </c>
      <c r="F171" s="262" t="s">
        <v>1486</v>
      </c>
      <c r="G171" s="263" t="s">
        <v>1148</v>
      </c>
      <c r="H171" s="264">
        <v>1</v>
      </c>
      <c r="I171" s="6"/>
      <c r="J171" s="266">
        <f>ROUND(I171*H171,2)</f>
        <v>0</v>
      </c>
      <c r="K171" s="262" t="s">
        <v>3</v>
      </c>
      <c r="L171" s="5"/>
      <c r="M171" s="7" t="s">
        <v>3</v>
      </c>
      <c r="N171" s="243" t="s">
        <v>48</v>
      </c>
      <c r="P171" s="244">
        <f>O171*H171</f>
        <v>0</v>
      </c>
      <c r="Q171" s="244">
        <v>0</v>
      </c>
      <c r="R171" s="244">
        <f>Q171*H171</f>
        <v>0</v>
      </c>
      <c r="S171" s="244">
        <v>0</v>
      </c>
      <c r="T171" s="245">
        <f>S171*H171</f>
        <v>0</v>
      </c>
      <c r="AR171" s="246" t="s">
        <v>1387</v>
      </c>
      <c r="AT171" s="246" t="s">
        <v>143</v>
      </c>
      <c r="AU171" s="246" t="s">
        <v>87</v>
      </c>
      <c r="AY171" s="116" t="s">
        <v>141</v>
      </c>
      <c r="BE171" s="247">
        <f>IF(N171="základní",J171,0)</f>
        <v>0</v>
      </c>
      <c r="BF171" s="247">
        <f>IF(N171="snížená",J171,0)</f>
        <v>0</v>
      </c>
      <c r="BG171" s="247">
        <f>IF(N171="zákl. přenesená",J171,0)</f>
        <v>0</v>
      </c>
      <c r="BH171" s="247">
        <f>IF(N171="sníž. přenesená",J171,0)</f>
        <v>0</v>
      </c>
      <c r="BI171" s="247">
        <f>IF(N171="nulová",J171,0)</f>
        <v>0</v>
      </c>
      <c r="BJ171" s="116" t="s">
        <v>85</v>
      </c>
      <c r="BK171" s="247">
        <f>ROUND(I171*H171,2)</f>
        <v>0</v>
      </c>
      <c r="BL171" s="116" t="s">
        <v>1387</v>
      </c>
      <c r="BM171" s="246" t="s">
        <v>1487</v>
      </c>
    </row>
    <row r="172" spans="2:65" s="9" customFormat="1" ht="11.25">
      <c r="B172" s="248"/>
      <c r="C172" s="267"/>
      <c r="D172" s="268" t="s">
        <v>152</v>
      </c>
      <c r="E172" s="269" t="s">
        <v>3</v>
      </c>
      <c r="F172" s="270" t="s">
        <v>1488</v>
      </c>
      <c r="G172" s="267"/>
      <c r="H172" s="269" t="s">
        <v>3</v>
      </c>
      <c r="I172" s="267"/>
      <c r="J172" s="267"/>
      <c r="K172" s="267"/>
      <c r="L172" s="248"/>
      <c r="M172" s="250"/>
      <c r="T172" s="251"/>
      <c r="AT172" s="249" t="s">
        <v>152</v>
      </c>
      <c r="AU172" s="249" t="s">
        <v>87</v>
      </c>
      <c r="AV172" s="9" t="s">
        <v>85</v>
      </c>
      <c r="AW172" s="9" t="s">
        <v>37</v>
      </c>
      <c r="AX172" s="9" t="s">
        <v>77</v>
      </c>
      <c r="AY172" s="249" t="s">
        <v>141</v>
      </c>
    </row>
    <row r="173" spans="2:65" s="9" customFormat="1" ht="22.5">
      <c r="B173" s="248"/>
      <c r="C173" s="267"/>
      <c r="D173" s="268" t="s">
        <v>152</v>
      </c>
      <c r="E173" s="269" t="s">
        <v>3</v>
      </c>
      <c r="F173" s="270" t="s">
        <v>1489</v>
      </c>
      <c r="G173" s="267"/>
      <c r="H173" s="269" t="s">
        <v>3</v>
      </c>
      <c r="I173" s="267"/>
      <c r="J173" s="267"/>
      <c r="K173" s="267"/>
      <c r="L173" s="248"/>
      <c r="M173" s="250"/>
      <c r="T173" s="251"/>
      <c r="AT173" s="249" t="s">
        <v>152</v>
      </c>
      <c r="AU173" s="249" t="s">
        <v>87</v>
      </c>
      <c r="AV173" s="9" t="s">
        <v>85</v>
      </c>
      <c r="AW173" s="9" t="s">
        <v>37</v>
      </c>
      <c r="AX173" s="9" t="s">
        <v>77</v>
      </c>
      <c r="AY173" s="249" t="s">
        <v>141</v>
      </c>
    </row>
    <row r="174" spans="2:65" s="9" customFormat="1" ht="11.25">
      <c r="B174" s="248"/>
      <c r="C174" s="267"/>
      <c r="D174" s="268" t="s">
        <v>152</v>
      </c>
      <c r="E174" s="269" t="s">
        <v>3</v>
      </c>
      <c r="F174" s="270" t="s">
        <v>1490</v>
      </c>
      <c r="G174" s="267"/>
      <c r="H174" s="269" t="s">
        <v>3</v>
      </c>
      <c r="I174" s="267"/>
      <c r="J174" s="267"/>
      <c r="K174" s="267"/>
      <c r="L174" s="248"/>
      <c r="M174" s="250"/>
      <c r="T174" s="251"/>
      <c r="AT174" s="249" t="s">
        <v>152</v>
      </c>
      <c r="AU174" s="249" t="s">
        <v>87</v>
      </c>
      <c r="AV174" s="9" t="s">
        <v>85</v>
      </c>
      <c r="AW174" s="9" t="s">
        <v>37</v>
      </c>
      <c r="AX174" s="9" t="s">
        <v>77</v>
      </c>
      <c r="AY174" s="249" t="s">
        <v>141</v>
      </c>
    </row>
    <row r="175" spans="2:65" s="9" customFormat="1" ht="22.5">
      <c r="B175" s="248"/>
      <c r="C175" s="267"/>
      <c r="D175" s="268" t="s">
        <v>152</v>
      </c>
      <c r="E175" s="269" t="s">
        <v>3</v>
      </c>
      <c r="F175" s="270" t="s">
        <v>1491</v>
      </c>
      <c r="G175" s="267"/>
      <c r="H175" s="269" t="s">
        <v>3</v>
      </c>
      <c r="I175" s="267"/>
      <c r="J175" s="267"/>
      <c r="K175" s="267"/>
      <c r="L175" s="248"/>
      <c r="M175" s="250"/>
      <c r="T175" s="251"/>
      <c r="AT175" s="249" t="s">
        <v>152</v>
      </c>
      <c r="AU175" s="249" t="s">
        <v>87</v>
      </c>
      <c r="AV175" s="9" t="s">
        <v>85</v>
      </c>
      <c r="AW175" s="9" t="s">
        <v>37</v>
      </c>
      <c r="AX175" s="9" t="s">
        <v>77</v>
      </c>
      <c r="AY175" s="249" t="s">
        <v>141</v>
      </c>
    </row>
    <row r="176" spans="2:65" s="10" customFormat="1" ht="11.25">
      <c r="B176" s="252"/>
      <c r="C176" s="271"/>
      <c r="D176" s="268" t="s">
        <v>152</v>
      </c>
      <c r="E176" s="272" t="s">
        <v>3</v>
      </c>
      <c r="F176" s="273" t="s">
        <v>85</v>
      </c>
      <c r="G176" s="271"/>
      <c r="H176" s="274">
        <v>1</v>
      </c>
      <c r="I176" s="271"/>
      <c r="J176" s="271"/>
      <c r="K176" s="271"/>
      <c r="L176" s="252"/>
      <c r="M176" s="254"/>
      <c r="T176" s="255"/>
      <c r="AT176" s="253" t="s">
        <v>152</v>
      </c>
      <c r="AU176" s="253" t="s">
        <v>87</v>
      </c>
      <c r="AV176" s="10" t="s">
        <v>87</v>
      </c>
      <c r="AW176" s="10" t="s">
        <v>37</v>
      </c>
      <c r="AX176" s="10" t="s">
        <v>85</v>
      </c>
      <c r="AY176" s="253" t="s">
        <v>141</v>
      </c>
    </row>
    <row r="177" spans="2:65" s="8" customFormat="1" ht="16.5" customHeight="1">
      <c r="B177" s="5"/>
      <c r="C177" s="260" t="s">
        <v>254</v>
      </c>
      <c r="D177" s="260" t="s">
        <v>143</v>
      </c>
      <c r="E177" s="261" t="s">
        <v>1492</v>
      </c>
      <c r="F177" s="262" t="s">
        <v>1493</v>
      </c>
      <c r="G177" s="263" t="s">
        <v>1148</v>
      </c>
      <c r="H177" s="264">
        <v>1</v>
      </c>
      <c r="I177" s="6"/>
      <c r="J177" s="266">
        <f>ROUND(I177*H177,2)</f>
        <v>0</v>
      </c>
      <c r="K177" s="262" t="s">
        <v>3</v>
      </c>
      <c r="L177" s="5"/>
      <c r="M177" s="7" t="s">
        <v>3</v>
      </c>
      <c r="N177" s="243" t="s">
        <v>48</v>
      </c>
      <c r="P177" s="244">
        <f>O177*H177</f>
        <v>0</v>
      </c>
      <c r="Q177" s="244">
        <v>0</v>
      </c>
      <c r="R177" s="244">
        <f>Q177*H177</f>
        <v>0</v>
      </c>
      <c r="S177" s="244">
        <v>0</v>
      </c>
      <c r="T177" s="245">
        <f>S177*H177</f>
        <v>0</v>
      </c>
      <c r="AR177" s="246" t="s">
        <v>1387</v>
      </c>
      <c r="AT177" s="246" t="s">
        <v>143</v>
      </c>
      <c r="AU177" s="246" t="s">
        <v>87</v>
      </c>
      <c r="AY177" s="116" t="s">
        <v>141</v>
      </c>
      <c r="BE177" s="247">
        <f>IF(N177="základní",J177,0)</f>
        <v>0</v>
      </c>
      <c r="BF177" s="247">
        <f>IF(N177="snížená",J177,0)</f>
        <v>0</v>
      </c>
      <c r="BG177" s="247">
        <f>IF(N177="zákl. přenesená",J177,0)</f>
        <v>0</v>
      </c>
      <c r="BH177" s="247">
        <f>IF(N177="sníž. přenesená",J177,0)</f>
        <v>0</v>
      </c>
      <c r="BI177" s="247">
        <f>IF(N177="nulová",J177,0)</f>
        <v>0</v>
      </c>
      <c r="BJ177" s="116" t="s">
        <v>85</v>
      </c>
      <c r="BK177" s="247">
        <f>ROUND(I177*H177,2)</f>
        <v>0</v>
      </c>
      <c r="BL177" s="116" t="s">
        <v>1387</v>
      </c>
      <c r="BM177" s="246" t="s">
        <v>1494</v>
      </c>
    </row>
    <row r="178" spans="2:65" s="8" customFormat="1" ht="16.5" customHeight="1">
      <c r="B178" s="5"/>
      <c r="C178" s="260" t="s">
        <v>259</v>
      </c>
      <c r="D178" s="260" t="s">
        <v>143</v>
      </c>
      <c r="E178" s="261" t="s">
        <v>1495</v>
      </c>
      <c r="F178" s="262" t="s">
        <v>1496</v>
      </c>
      <c r="G178" s="263" t="s">
        <v>1148</v>
      </c>
      <c r="H178" s="264">
        <v>1</v>
      </c>
      <c r="I178" s="6"/>
      <c r="J178" s="266">
        <f>ROUND(I178*H178,2)</f>
        <v>0</v>
      </c>
      <c r="K178" s="262" t="s">
        <v>3</v>
      </c>
      <c r="L178" s="5"/>
      <c r="M178" s="7" t="s">
        <v>3</v>
      </c>
      <c r="N178" s="243" t="s">
        <v>48</v>
      </c>
      <c r="P178" s="244">
        <f>O178*H178</f>
        <v>0</v>
      </c>
      <c r="Q178" s="244">
        <v>0</v>
      </c>
      <c r="R178" s="244">
        <f>Q178*H178</f>
        <v>0</v>
      </c>
      <c r="S178" s="244">
        <v>0</v>
      </c>
      <c r="T178" s="245">
        <f>S178*H178</f>
        <v>0</v>
      </c>
      <c r="AR178" s="246" t="s">
        <v>1387</v>
      </c>
      <c r="AT178" s="246" t="s">
        <v>143</v>
      </c>
      <c r="AU178" s="246" t="s">
        <v>87</v>
      </c>
      <c r="AY178" s="116" t="s">
        <v>141</v>
      </c>
      <c r="BE178" s="247">
        <f>IF(N178="základní",J178,0)</f>
        <v>0</v>
      </c>
      <c r="BF178" s="247">
        <f>IF(N178="snížená",J178,0)</f>
        <v>0</v>
      </c>
      <c r="BG178" s="247">
        <f>IF(N178="zákl. přenesená",J178,0)</f>
        <v>0</v>
      </c>
      <c r="BH178" s="247">
        <f>IF(N178="sníž. přenesená",J178,0)</f>
        <v>0</v>
      </c>
      <c r="BI178" s="247">
        <f>IF(N178="nulová",J178,0)</f>
        <v>0</v>
      </c>
      <c r="BJ178" s="116" t="s">
        <v>85</v>
      </c>
      <c r="BK178" s="247">
        <f>ROUND(I178*H178,2)</f>
        <v>0</v>
      </c>
      <c r="BL178" s="116" t="s">
        <v>1387</v>
      </c>
      <c r="BM178" s="246" t="s">
        <v>1497</v>
      </c>
    </row>
    <row r="179" spans="2:65" s="8" customFormat="1" ht="33" customHeight="1">
      <c r="B179" s="5"/>
      <c r="C179" s="260" t="s">
        <v>265</v>
      </c>
      <c r="D179" s="260" t="s">
        <v>143</v>
      </c>
      <c r="E179" s="261" t="s">
        <v>1498</v>
      </c>
      <c r="F179" s="262" t="s">
        <v>1499</v>
      </c>
      <c r="G179" s="263" t="s">
        <v>1148</v>
      </c>
      <c r="H179" s="264">
        <v>1</v>
      </c>
      <c r="I179" s="6"/>
      <c r="J179" s="266">
        <f>ROUND(I179*H179,2)</f>
        <v>0</v>
      </c>
      <c r="K179" s="262" t="s">
        <v>3</v>
      </c>
      <c r="L179" s="5"/>
      <c r="M179" s="7" t="s">
        <v>3</v>
      </c>
      <c r="N179" s="243" t="s">
        <v>48</v>
      </c>
      <c r="P179" s="244">
        <f>O179*H179</f>
        <v>0</v>
      </c>
      <c r="Q179" s="244">
        <v>0</v>
      </c>
      <c r="R179" s="244">
        <f>Q179*H179</f>
        <v>0</v>
      </c>
      <c r="S179" s="244">
        <v>0</v>
      </c>
      <c r="T179" s="245">
        <f>S179*H179</f>
        <v>0</v>
      </c>
      <c r="AR179" s="246" t="s">
        <v>1387</v>
      </c>
      <c r="AT179" s="246" t="s">
        <v>143</v>
      </c>
      <c r="AU179" s="246" t="s">
        <v>87</v>
      </c>
      <c r="AY179" s="116" t="s">
        <v>141</v>
      </c>
      <c r="BE179" s="247">
        <f>IF(N179="základní",J179,0)</f>
        <v>0</v>
      </c>
      <c r="BF179" s="247">
        <f>IF(N179="snížená",J179,0)</f>
        <v>0</v>
      </c>
      <c r="BG179" s="247">
        <f>IF(N179="zákl. přenesená",J179,0)</f>
        <v>0</v>
      </c>
      <c r="BH179" s="247">
        <f>IF(N179="sníž. přenesená",J179,0)</f>
        <v>0</v>
      </c>
      <c r="BI179" s="247">
        <f>IF(N179="nulová",J179,0)</f>
        <v>0</v>
      </c>
      <c r="BJ179" s="116" t="s">
        <v>85</v>
      </c>
      <c r="BK179" s="247">
        <f>ROUND(I179*H179,2)</f>
        <v>0</v>
      </c>
      <c r="BL179" s="116" t="s">
        <v>1387</v>
      </c>
      <c r="BM179" s="246" t="s">
        <v>1500</v>
      </c>
    </row>
    <row r="180" spans="2:65" s="8" customFormat="1" ht="24.2" customHeight="1">
      <c r="B180" s="5"/>
      <c r="C180" s="260" t="s">
        <v>271</v>
      </c>
      <c r="D180" s="260" t="s">
        <v>143</v>
      </c>
      <c r="E180" s="261" t="s">
        <v>1501</v>
      </c>
      <c r="F180" s="262" t="s">
        <v>1502</v>
      </c>
      <c r="G180" s="263" t="s">
        <v>1148</v>
      </c>
      <c r="H180" s="264">
        <v>1</v>
      </c>
      <c r="I180" s="6"/>
      <c r="J180" s="266">
        <f>ROUND(I180*H180,2)</f>
        <v>0</v>
      </c>
      <c r="K180" s="262" t="s">
        <v>3</v>
      </c>
      <c r="L180" s="5"/>
      <c r="M180" s="7" t="s">
        <v>3</v>
      </c>
      <c r="N180" s="243" t="s">
        <v>48</v>
      </c>
      <c r="P180" s="244">
        <f>O180*H180</f>
        <v>0</v>
      </c>
      <c r="Q180" s="244">
        <v>0</v>
      </c>
      <c r="R180" s="244">
        <f>Q180*H180</f>
        <v>0</v>
      </c>
      <c r="S180" s="244">
        <v>0</v>
      </c>
      <c r="T180" s="245">
        <f>S180*H180</f>
        <v>0</v>
      </c>
      <c r="AR180" s="246" t="s">
        <v>1387</v>
      </c>
      <c r="AT180" s="246" t="s">
        <v>143</v>
      </c>
      <c r="AU180" s="246" t="s">
        <v>87</v>
      </c>
      <c r="AY180" s="116" t="s">
        <v>141</v>
      </c>
      <c r="BE180" s="247">
        <f>IF(N180="základní",J180,0)</f>
        <v>0</v>
      </c>
      <c r="BF180" s="247">
        <f>IF(N180="snížená",J180,0)</f>
        <v>0</v>
      </c>
      <c r="BG180" s="247">
        <f>IF(N180="zákl. přenesená",J180,0)</f>
        <v>0</v>
      </c>
      <c r="BH180" s="247">
        <f>IF(N180="sníž. přenesená",J180,0)</f>
        <v>0</v>
      </c>
      <c r="BI180" s="247">
        <f>IF(N180="nulová",J180,0)</f>
        <v>0</v>
      </c>
      <c r="BJ180" s="116" t="s">
        <v>85</v>
      </c>
      <c r="BK180" s="247">
        <f>ROUND(I180*H180,2)</f>
        <v>0</v>
      </c>
      <c r="BL180" s="116" t="s">
        <v>1387</v>
      </c>
      <c r="BM180" s="246" t="s">
        <v>1503</v>
      </c>
    </row>
    <row r="181" spans="2:65" s="8" customFormat="1" ht="16.5" customHeight="1">
      <c r="B181" s="5"/>
      <c r="C181" s="260" t="s">
        <v>276</v>
      </c>
      <c r="D181" s="260" t="s">
        <v>143</v>
      </c>
      <c r="E181" s="261" t="s">
        <v>1504</v>
      </c>
      <c r="F181" s="262" t="s">
        <v>1505</v>
      </c>
      <c r="G181" s="263" t="s">
        <v>1148</v>
      </c>
      <c r="H181" s="264">
        <v>1</v>
      </c>
      <c r="I181" s="265">
        <v>100000</v>
      </c>
      <c r="J181" s="266">
        <f>ROUND(I181*H181,2)</f>
        <v>100000</v>
      </c>
      <c r="K181" s="262" t="s">
        <v>3</v>
      </c>
      <c r="L181" s="5"/>
      <c r="M181" s="7" t="s">
        <v>3</v>
      </c>
      <c r="N181" s="243" t="s">
        <v>48</v>
      </c>
      <c r="P181" s="244">
        <f>O181*H181</f>
        <v>0</v>
      </c>
      <c r="Q181" s="244">
        <v>0</v>
      </c>
      <c r="R181" s="244">
        <f>Q181*H181</f>
        <v>0</v>
      </c>
      <c r="S181" s="244">
        <v>0</v>
      </c>
      <c r="T181" s="245">
        <f>S181*H181</f>
        <v>0</v>
      </c>
      <c r="AR181" s="246" t="s">
        <v>1387</v>
      </c>
      <c r="AT181" s="246" t="s">
        <v>143</v>
      </c>
      <c r="AU181" s="246" t="s">
        <v>87</v>
      </c>
      <c r="AY181" s="116" t="s">
        <v>141</v>
      </c>
      <c r="BE181" s="247">
        <f>IF(N181="základní",J181,0)</f>
        <v>100000</v>
      </c>
      <c r="BF181" s="247">
        <f>IF(N181="snížená",J181,0)</f>
        <v>0</v>
      </c>
      <c r="BG181" s="247">
        <f>IF(N181="zákl. přenesená",J181,0)</f>
        <v>0</v>
      </c>
      <c r="BH181" s="247">
        <f>IF(N181="sníž. přenesená",J181,0)</f>
        <v>0</v>
      </c>
      <c r="BI181" s="247">
        <f>IF(N181="nulová",J181,0)</f>
        <v>0</v>
      </c>
      <c r="BJ181" s="116" t="s">
        <v>85</v>
      </c>
      <c r="BK181" s="247">
        <f>ROUND(I181*H181,2)</f>
        <v>100000</v>
      </c>
      <c r="BL181" s="116" t="s">
        <v>1387</v>
      </c>
      <c r="BM181" s="246" t="s">
        <v>1506</v>
      </c>
    </row>
    <row r="182" spans="2:65" s="9" customFormat="1" ht="11.25">
      <c r="B182" s="248"/>
      <c r="C182" s="267"/>
      <c r="D182" s="268" t="s">
        <v>152</v>
      </c>
      <c r="E182" s="269" t="s">
        <v>3</v>
      </c>
      <c r="F182" s="270" t="s">
        <v>1507</v>
      </c>
      <c r="G182" s="267"/>
      <c r="H182" s="269" t="s">
        <v>3</v>
      </c>
      <c r="I182" s="267"/>
      <c r="J182" s="267"/>
      <c r="K182" s="267"/>
      <c r="L182" s="248"/>
      <c r="M182" s="250"/>
      <c r="T182" s="251"/>
      <c r="AT182" s="249" t="s">
        <v>152</v>
      </c>
      <c r="AU182" s="249" t="s">
        <v>87</v>
      </c>
      <c r="AV182" s="9" t="s">
        <v>85</v>
      </c>
      <c r="AW182" s="9" t="s">
        <v>37</v>
      </c>
      <c r="AX182" s="9" t="s">
        <v>77</v>
      </c>
      <c r="AY182" s="249" t="s">
        <v>141</v>
      </c>
    </row>
    <row r="183" spans="2:65" s="10" customFormat="1" ht="11.25">
      <c r="B183" s="252"/>
      <c r="C183" s="271"/>
      <c r="D183" s="268" t="s">
        <v>152</v>
      </c>
      <c r="E183" s="272" t="s">
        <v>3</v>
      </c>
      <c r="F183" s="273" t="s">
        <v>85</v>
      </c>
      <c r="G183" s="271"/>
      <c r="H183" s="274">
        <v>1</v>
      </c>
      <c r="I183" s="271"/>
      <c r="J183" s="271"/>
      <c r="K183" s="271"/>
      <c r="L183" s="252"/>
      <c r="M183" s="257"/>
      <c r="N183" s="258"/>
      <c r="O183" s="258"/>
      <c r="P183" s="258"/>
      <c r="Q183" s="258"/>
      <c r="R183" s="258"/>
      <c r="S183" s="258"/>
      <c r="T183" s="259"/>
      <c r="AT183" s="253" t="s">
        <v>152</v>
      </c>
      <c r="AU183" s="253" t="s">
        <v>87</v>
      </c>
      <c r="AV183" s="10" t="s">
        <v>87</v>
      </c>
      <c r="AW183" s="10" t="s">
        <v>37</v>
      </c>
      <c r="AX183" s="10" t="s">
        <v>85</v>
      </c>
      <c r="AY183" s="253" t="s">
        <v>141</v>
      </c>
    </row>
    <row r="184" spans="2:65" s="8" customFormat="1" ht="6.95" customHeight="1">
      <c r="B184" s="129"/>
      <c r="C184" s="130"/>
      <c r="D184" s="130"/>
      <c r="E184" s="130"/>
      <c r="F184" s="130"/>
      <c r="G184" s="130"/>
      <c r="H184" s="130"/>
      <c r="I184" s="130"/>
      <c r="J184" s="130"/>
      <c r="K184" s="130"/>
      <c r="L184" s="5"/>
    </row>
  </sheetData>
  <sheetProtection algorithmName="SHA-512" hashValue="/lCHAWxUFbZF0WnRdIz/K/0bDm0EiIGpEXw2IdHlqaceAScTAd9by1ldwvS+fxLhA1z+qoI0Z2yG0chRdxhrAA==" saltValue="DzGcfHxU6q7OZ0F/lN0G7Q==" spinCount="100000" sheet="1" objects="1" scenarios="1"/>
  <autoFilter ref="C86:K183" xr:uid="{00000000-0009-0000-0000-000002000000}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hyperlinks>
    <hyperlink ref="F96" r:id="rId1" xr:uid="{00000000-0004-0000-0200-000000000000}"/>
    <hyperlink ref="F103" r:id="rId2" xr:uid="{00000000-0004-0000-0200-000001000000}"/>
    <hyperlink ref="F107" r:id="rId3" xr:uid="{00000000-0004-0000-0200-000002000000}"/>
    <hyperlink ref="F112" r:id="rId4" xr:uid="{00000000-0004-0000-0200-000003000000}"/>
    <hyperlink ref="F127" r:id="rId5" xr:uid="{00000000-0004-0000-0200-000004000000}"/>
    <hyperlink ref="F136" r:id="rId6" xr:uid="{00000000-0004-0000-0200-000005000000}"/>
    <hyperlink ref="F141" r:id="rId7" xr:uid="{00000000-0004-0000-0200-000006000000}"/>
    <hyperlink ref="F147" r:id="rId8" xr:uid="{00000000-0004-0000-0200-000007000000}"/>
    <hyperlink ref="F154" r:id="rId9" xr:uid="{00000000-0004-0000-0200-000008000000}"/>
    <hyperlink ref="F160" r:id="rId10" xr:uid="{00000000-0004-0000-0200-000009000000}"/>
    <hyperlink ref="F164" r:id="rId11" xr:uid="{00000000-0004-0000-0200-00000A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17" customWidth="1"/>
    <col min="2" max="2" width="1.6640625" style="17" customWidth="1"/>
    <col min="3" max="4" width="5" style="17" customWidth="1"/>
    <col min="5" max="5" width="11.6640625" style="17" customWidth="1"/>
    <col min="6" max="6" width="9.1640625" style="17" customWidth="1"/>
    <col min="7" max="7" width="5" style="17" customWidth="1"/>
    <col min="8" max="8" width="77.83203125" style="17" customWidth="1"/>
    <col min="9" max="10" width="20" style="17" customWidth="1"/>
    <col min="11" max="11" width="1.6640625" style="17" customWidth="1"/>
  </cols>
  <sheetData>
    <row r="1" spans="2:11" customFormat="1" ht="37.5" customHeight="1"/>
    <row r="2" spans="2:11" customFormat="1" ht="7.5" customHeight="1">
      <c r="B2" s="18"/>
      <c r="C2" s="19"/>
      <c r="D2" s="19"/>
      <c r="E2" s="19"/>
      <c r="F2" s="19"/>
      <c r="G2" s="19"/>
      <c r="H2" s="19"/>
      <c r="I2" s="19"/>
      <c r="J2" s="19"/>
      <c r="K2" s="20"/>
    </row>
    <row r="3" spans="2:11" s="1" customFormat="1" ht="45" customHeight="1">
      <c r="B3" s="21"/>
      <c r="C3" s="106" t="s">
        <v>1508</v>
      </c>
      <c r="D3" s="106"/>
      <c r="E3" s="106"/>
      <c r="F3" s="106"/>
      <c r="G3" s="106"/>
      <c r="H3" s="106"/>
      <c r="I3" s="106"/>
      <c r="J3" s="106"/>
      <c r="K3" s="22"/>
    </row>
    <row r="4" spans="2:11" customFormat="1" ht="25.5" customHeight="1">
      <c r="B4" s="23"/>
      <c r="C4" s="105" t="s">
        <v>1509</v>
      </c>
      <c r="D4" s="105"/>
      <c r="E4" s="105"/>
      <c r="F4" s="105"/>
      <c r="G4" s="105"/>
      <c r="H4" s="105"/>
      <c r="I4" s="105"/>
      <c r="J4" s="105"/>
      <c r="K4" s="24"/>
    </row>
    <row r="5" spans="2:11" customFormat="1" ht="5.25" customHeight="1">
      <c r="B5" s="23"/>
      <c r="C5" s="25"/>
      <c r="D5" s="25"/>
      <c r="E5" s="25"/>
      <c r="F5" s="25"/>
      <c r="G5" s="25"/>
      <c r="H5" s="25"/>
      <c r="I5" s="25"/>
      <c r="J5" s="25"/>
      <c r="K5" s="24"/>
    </row>
    <row r="6" spans="2:11" customFormat="1" ht="15" customHeight="1">
      <c r="B6" s="23"/>
      <c r="C6" s="104" t="s">
        <v>1510</v>
      </c>
      <c r="D6" s="104"/>
      <c r="E6" s="104"/>
      <c r="F6" s="104"/>
      <c r="G6" s="104"/>
      <c r="H6" s="104"/>
      <c r="I6" s="104"/>
      <c r="J6" s="104"/>
      <c r="K6" s="24"/>
    </row>
    <row r="7" spans="2:11" customFormat="1" ht="15" customHeight="1">
      <c r="B7" s="27"/>
      <c r="C7" s="104" t="s">
        <v>1511</v>
      </c>
      <c r="D7" s="104"/>
      <c r="E7" s="104"/>
      <c r="F7" s="104"/>
      <c r="G7" s="104"/>
      <c r="H7" s="104"/>
      <c r="I7" s="104"/>
      <c r="J7" s="104"/>
      <c r="K7" s="24"/>
    </row>
    <row r="8" spans="2:11" customFormat="1" ht="12.75" customHeight="1">
      <c r="B8" s="27"/>
      <c r="C8" s="26"/>
      <c r="D8" s="26"/>
      <c r="E8" s="26"/>
      <c r="F8" s="26"/>
      <c r="G8" s="26"/>
      <c r="H8" s="26"/>
      <c r="I8" s="26"/>
      <c r="J8" s="26"/>
      <c r="K8" s="24"/>
    </row>
    <row r="9" spans="2:11" customFormat="1" ht="15" customHeight="1">
      <c r="B9" s="27"/>
      <c r="C9" s="104" t="s">
        <v>1512</v>
      </c>
      <c r="D9" s="104"/>
      <c r="E9" s="104"/>
      <c r="F9" s="104"/>
      <c r="G9" s="104"/>
      <c r="H9" s="104"/>
      <c r="I9" s="104"/>
      <c r="J9" s="104"/>
      <c r="K9" s="24"/>
    </row>
    <row r="10" spans="2:11" customFormat="1" ht="15" customHeight="1">
      <c r="B10" s="27"/>
      <c r="C10" s="26"/>
      <c r="D10" s="104" t="s">
        <v>1513</v>
      </c>
      <c r="E10" s="104"/>
      <c r="F10" s="104"/>
      <c r="G10" s="104"/>
      <c r="H10" s="104"/>
      <c r="I10" s="104"/>
      <c r="J10" s="104"/>
      <c r="K10" s="24"/>
    </row>
    <row r="11" spans="2:11" customFormat="1" ht="15" customHeight="1">
      <c r="B11" s="27"/>
      <c r="C11" s="28"/>
      <c r="D11" s="104" t="s">
        <v>1514</v>
      </c>
      <c r="E11" s="104"/>
      <c r="F11" s="104"/>
      <c r="G11" s="104"/>
      <c r="H11" s="104"/>
      <c r="I11" s="104"/>
      <c r="J11" s="104"/>
      <c r="K11" s="24"/>
    </row>
    <row r="12" spans="2:11" customFormat="1" ht="15" customHeight="1">
      <c r="B12" s="27"/>
      <c r="C12" s="28"/>
      <c r="D12" s="26"/>
      <c r="E12" s="26"/>
      <c r="F12" s="26"/>
      <c r="G12" s="26"/>
      <c r="H12" s="26"/>
      <c r="I12" s="26"/>
      <c r="J12" s="26"/>
      <c r="K12" s="24"/>
    </row>
    <row r="13" spans="2:11" customFormat="1" ht="15" customHeight="1">
      <c r="B13" s="27"/>
      <c r="C13" s="28"/>
      <c r="D13" s="29" t="s">
        <v>1515</v>
      </c>
      <c r="E13" s="26"/>
      <c r="F13" s="26"/>
      <c r="G13" s="26"/>
      <c r="H13" s="26"/>
      <c r="I13" s="26"/>
      <c r="J13" s="26"/>
      <c r="K13" s="24"/>
    </row>
    <row r="14" spans="2:11" customFormat="1" ht="12.75" customHeight="1">
      <c r="B14" s="27"/>
      <c r="C14" s="28"/>
      <c r="D14" s="28"/>
      <c r="E14" s="28"/>
      <c r="F14" s="28"/>
      <c r="G14" s="28"/>
      <c r="H14" s="28"/>
      <c r="I14" s="28"/>
      <c r="J14" s="28"/>
      <c r="K14" s="24"/>
    </row>
    <row r="15" spans="2:11" customFormat="1" ht="15" customHeight="1">
      <c r="B15" s="27"/>
      <c r="C15" s="28"/>
      <c r="D15" s="104" t="s">
        <v>1516</v>
      </c>
      <c r="E15" s="104"/>
      <c r="F15" s="104"/>
      <c r="G15" s="104"/>
      <c r="H15" s="104"/>
      <c r="I15" s="104"/>
      <c r="J15" s="104"/>
      <c r="K15" s="24"/>
    </row>
    <row r="16" spans="2:11" customFormat="1" ht="15" customHeight="1">
      <c r="B16" s="27"/>
      <c r="C16" s="28"/>
      <c r="D16" s="104" t="s">
        <v>1517</v>
      </c>
      <c r="E16" s="104"/>
      <c r="F16" s="104"/>
      <c r="G16" s="104"/>
      <c r="H16" s="104"/>
      <c r="I16" s="104"/>
      <c r="J16" s="104"/>
      <c r="K16" s="24"/>
    </row>
    <row r="17" spans="2:11" customFormat="1" ht="15" customHeight="1">
      <c r="B17" s="27"/>
      <c r="C17" s="28"/>
      <c r="D17" s="104" t="s">
        <v>1518</v>
      </c>
      <c r="E17" s="104"/>
      <c r="F17" s="104"/>
      <c r="G17" s="104"/>
      <c r="H17" s="104"/>
      <c r="I17" s="104"/>
      <c r="J17" s="104"/>
      <c r="K17" s="24"/>
    </row>
    <row r="18" spans="2:11" customFormat="1" ht="15" customHeight="1">
      <c r="B18" s="27"/>
      <c r="C18" s="28"/>
      <c r="D18" s="28"/>
      <c r="E18" s="30" t="s">
        <v>84</v>
      </c>
      <c r="F18" s="104" t="s">
        <v>1519</v>
      </c>
      <c r="G18" s="104"/>
      <c r="H18" s="104"/>
      <c r="I18" s="104"/>
      <c r="J18" s="104"/>
      <c r="K18" s="24"/>
    </row>
    <row r="19" spans="2:11" customFormat="1" ht="15" customHeight="1">
      <c r="B19" s="27"/>
      <c r="C19" s="28"/>
      <c r="D19" s="28"/>
      <c r="E19" s="30" t="s">
        <v>1520</v>
      </c>
      <c r="F19" s="104" t="s">
        <v>1521</v>
      </c>
      <c r="G19" s="104"/>
      <c r="H19" s="104"/>
      <c r="I19" s="104"/>
      <c r="J19" s="104"/>
      <c r="K19" s="24"/>
    </row>
    <row r="20" spans="2:11" customFormat="1" ht="15" customHeight="1">
      <c r="B20" s="27"/>
      <c r="C20" s="28"/>
      <c r="D20" s="28"/>
      <c r="E20" s="30" t="s">
        <v>1522</v>
      </c>
      <c r="F20" s="104" t="s">
        <v>1523</v>
      </c>
      <c r="G20" s="104"/>
      <c r="H20" s="104"/>
      <c r="I20" s="104"/>
      <c r="J20" s="104"/>
      <c r="K20" s="24"/>
    </row>
    <row r="21" spans="2:11" customFormat="1" ht="15" customHeight="1">
      <c r="B21" s="27"/>
      <c r="C21" s="28"/>
      <c r="D21" s="28"/>
      <c r="E21" s="30" t="s">
        <v>1524</v>
      </c>
      <c r="F21" s="104" t="s">
        <v>1525</v>
      </c>
      <c r="G21" s="104"/>
      <c r="H21" s="104"/>
      <c r="I21" s="104"/>
      <c r="J21" s="104"/>
      <c r="K21" s="24"/>
    </row>
    <row r="22" spans="2:11" customFormat="1" ht="15" customHeight="1">
      <c r="B22" s="27"/>
      <c r="C22" s="28"/>
      <c r="D22" s="28"/>
      <c r="E22" s="30" t="s">
        <v>1526</v>
      </c>
      <c r="F22" s="104" t="s">
        <v>1527</v>
      </c>
      <c r="G22" s="104"/>
      <c r="H22" s="104"/>
      <c r="I22" s="104"/>
      <c r="J22" s="104"/>
      <c r="K22" s="24"/>
    </row>
    <row r="23" spans="2:11" customFormat="1" ht="15" customHeight="1">
      <c r="B23" s="27"/>
      <c r="C23" s="28"/>
      <c r="D23" s="28"/>
      <c r="E23" s="30" t="s">
        <v>1528</v>
      </c>
      <c r="F23" s="104" t="s">
        <v>1529</v>
      </c>
      <c r="G23" s="104"/>
      <c r="H23" s="104"/>
      <c r="I23" s="104"/>
      <c r="J23" s="104"/>
      <c r="K23" s="24"/>
    </row>
    <row r="24" spans="2:11" customFormat="1" ht="12.75" customHeight="1">
      <c r="B24" s="27"/>
      <c r="C24" s="28"/>
      <c r="D24" s="28"/>
      <c r="E24" s="28"/>
      <c r="F24" s="28"/>
      <c r="G24" s="28"/>
      <c r="H24" s="28"/>
      <c r="I24" s="28"/>
      <c r="J24" s="28"/>
      <c r="K24" s="24"/>
    </row>
    <row r="25" spans="2:11" customFormat="1" ht="15" customHeight="1">
      <c r="B25" s="27"/>
      <c r="C25" s="104" t="s">
        <v>1530</v>
      </c>
      <c r="D25" s="104"/>
      <c r="E25" s="104"/>
      <c r="F25" s="104"/>
      <c r="G25" s="104"/>
      <c r="H25" s="104"/>
      <c r="I25" s="104"/>
      <c r="J25" s="104"/>
      <c r="K25" s="24"/>
    </row>
    <row r="26" spans="2:11" customFormat="1" ht="15" customHeight="1">
      <c r="B26" s="27"/>
      <c r="C26" s="104" t="s">
        <v>1531</v>
      </c>
      <c r="D26" s="104"/>
      <c r="E26" s="104"/>
      <c r="F26" s="104"/>
      <c r="G26" s="104"/>
      <c r="H26" s="104"/>
      <c r="I26" s="104"/>
      <c r="J26" s="104"/>
      <c r="K26" s="24"/>
    </row>
    <row r="27" spans="2:11" customFormat="1" ht="15" customHeight="1">
      <c r="B27" s="27"/>
      <c r="C27" s="26"/>
      <c r="D27" s="104" t="s">
        <v>1532</v>
      </c>
      <c r="E27" s="104"/>
      <c r="F27" s="104"/>
      <c r="G27" s="104"/>
      <c r="H27" s="104"/>
      <c r="I27" s="104"/>
      <c r="J27" s="104"/>
      <c r="K27" s="24"/>
    </row>
    <row r="28" spans="2:11" customFormat="1" ht="15" customHeight="1">
      <c r="B28" s="27"/>
      <c r="C28" s="28"/>
      <c r="D28" s="104" t="s">
        <v>1533</v>
      </c>
      <c r="E28" s="104"/>
      <c r="F28" s="104"/>
      <c r="G28" s="104"/>
      <c r="H28" s="104"/>
      <c r="I28" s="104"/>
      <c r="J28" s="104"/>
      <c r="K28" s="24"/>
    </row>
    <row r="29" spans="2:11" customFormat="1" ht="12.75" customHeight="1">
      <c r="B29" s="27"/>
      <c r="C29" s="28"/>
      <c r="D29" s="28"/>
      <c r="E29" s="28"/>
      <c r="F29" s="28"/>
      <c r="G29" s="28"/>
      <c r="H29" s="28"/>
      <c r="I29" s="28"/>
      <c r="J29" s="28"/>
      <c r="K29" s="24"/>
    </row>
    <row r="30" spans="2:11" customFormat="1" ht="15" customHeight="1">
      <c r="B30" s="27"/>
      <c r="C30" s="28"/>
      <c r="D30" s="104" t="s">
        <v>1534</v>
      </c>
      <c r="E30" s="104"/>
      <c r="F30" s="104"/>
      <c r="G30" s="104"/>
      <c r="H30" s="104"/>
      <c r="I30" s="104"/>
      <c r="J30" s="104"/>
      <c r="K30" s="24"/>
    </row>
    <row r="31" spans="2:11" customFormat="1" ht="15" customHeight="1">
      <c r="B31" s="27"/>
      <c r="C31" s="28"/>
      <c r="D31" s="104" t="s">
        <v>1535</v>
      </c>
      <c r="E31" s="104"/>
      <c r="F31" s="104"/>
      <c r="G31" s="104"/>
      <c r="H31" s="104"/>
      <c r="I31" s="104"/>
      <c r="J31" s="104"/>
      <c r="K31" s="24"/>
    </row>
    <row r="32" spans="2:11" customFormat="1" ht="12.75" customHeight="1">
      <c r="B32" s="27"/>
      <c r="C32" s="28"/>
      <c r="D32" s="28"/>
      <c r="E32" s="28"/>
      <c r="F32" s="28"/>
      <c r="G32" s="28"/>
      <c r="H32" s="28"/>
      <c r="I32" s="28"/>
      <c r="J32" s="28"/>
      <c r="K32" s="24"/>
    </row>
    <row r="33" spans="2:11" customFormat="1" ht="15" customHeight="1">
      <c r="B33" s="27"/>
      <c r="C33" s="28"/>
      <c r="D33" s="104" t="s">
        <v>1536</v>
      </c>
      <c r="E33" s="104"/>
      <c r="F33" s="104"/>
      <c r="G33" s="104"/>
      <c r="H33" s="104"/>
      <c r="I33" s="104"/>
      <c r="J33" s="104"/>
      <c r="K33" s="24"/>
    </row>
    <row r="34" spans="2:11" customFormat="1" ht="15" customHeight="1">
      <c r="B34" s="27"/>
      <c r="C34" s="28"/>
      <c r="D34" s="104" t="s">
        <v>1537</v>
      </c>
      <c r="E34" s="104"/>
      <c r="F34" s="104"/>
      <c r="G34" s="104"/>
      <c r="H34" s="104"/>
      <c r="I34" s="104"/>
      <c r="J34" s="104"/>
      <c r="K34" s="24"/>
    </row>
    <row r="35" spans="2:11" customFormat="1" ht="15" customHeight="1">
      <c r="B35" s="27"/>
      <c r="C35" s="28"/>
      <c r="D35" s="104" t="s">
        <v>1538</v>
      </c>
      <c r="E35" s="104"/>
      <c r="F35" s="104"/>
      <c r="G35" s="104"/>
      <c r="H35" s="104"/>
      <c r="I35" s="104"/>
      <c r="J35" s="104"/>
      <c r="K35" s="24"/>
    </row>
    <row r="36" spans="2:11" customFormat="1" ht="15" customHeight="1">
      <c r="B36" s="27"/>
      <c r="C36" s="28"/>
      <c r="D36" s="26"/>
      <c r="E36" s="29" t="s">
        <v>127</v>
      </c>
      <c r="F36" s="26"/>
      <c r="G36" s="104" t="s">
        <v>1539</v>
      </c>
      <c r="H36" s="104"/>
      <c r="I36" s="104"/>
      <c r="J36" s="104"/>
      <c r="K36" s="24"/>
    </row>
    <row r="37" spans="2:11" customFormat="1" ht="30.75" customHeight="1">
      <c r="B37" s="27"/>
      <c r="C37" s="28"/>
      <c r="D37" s="26"/>
      <c r="E37" s="29" t="s">
        <v>1540</v>
      </c>
      <c r="F37" s="26"/>
      <c r="G37" s="104" t="s">
        <v>1541</v>
      </c>
      <c r="H37" s="104"/>
      <c r="I37" s="104"/>
      <c r="J37" s="104"/>
      <c r="K37" s="24"/>
    </row>
    <row r="38" spans="2:11" customFormat="1" ht="15" customHeight="1">
      <c r="B38" s="27"/>
      <c r="C38" s="28"/>
      <c r="D38" s="26"/>
      <c r="E38" s="29" t="s">
        <v>58</v>
      </c>
      <c r="F38" s="26"/>
      <c r="G38" s="104" t="s">
        <v>1542</v>
      </c>
      <c r="H38" s="104"/>
      <c r="I38" s="104"/>
      <c r="J38" s="104"/>
      <c r="K38" s="24"/>
    </row>
    <row r="39" spans="2:11" customFormat="1" ht="15" customHeight="1">
      <c r="B39" s="27"/>
      <c r="C39" s="28"/>
      <c r="D39" s="26"/>
      <c r="E39" s="29" t="s">
        <v>59</v>
      </c>
      <c r="F39" s="26"/>
      <c r="G39" s="104" t="s">
        <v>1543</v>
      </c>
      <c r="H39" s="104"/>
      <c r="I39" s="104"/>
      <c r="J39" s="104"/>
      <c r="K39" s="24"/>
    </row>
    <row r="40" spans="2:11" customFormat="1" ht="15" customHeight="1">
      <c r="B40" s="27"/>
      <c r="C40" s="28"/>
      <c r="D40" s="26"/>
      <c r="E40" s="29" t="s">
        <v>128</v>
      </c>
      <c r="F40" s="26"/>
      <c r="G40" s="104" t="s">
        <v>1544</v>
      </c>
      <c r="H40" s="104"/>
      <c r="I40" s="104"/>
      <c r="J40" s="104"/>
      <c r="K40" s="24"/>
    </row>
    <row r="41" spans="2:11" customFormat="1" ht="15" customHeight="1">
      <c r="B41" s="27"/>
      <c r="C41" s="28"/>
      <c r="D41" s="26"/>
      <c r="E41" s="29" t="s">
        <v>129</v>
      </c>
      <c r="F41" s="26"/>
      <c r="G41" s="104" t="s">
        <v>1545</v>
      </c>
      <c r="H41" s="104"/>
      <c r="I41" s="104"/>
      <c r="J41" s="104"/>
      <c r="K41" s="24"/>
    </row>
    <row r="42" spans="2:11" customFormat="1" ht="15" customHeight="1">
      <c r="B42" s="27"/>
      <c r="C42" s="28"/>
      <c r="D42" s="26"/>
      <c r="E42" s="29" t="s">
        <v>1546</v>
      </c>
      <c r="F42" s="26"/>
      <c r="G42" s="104" t="s">
        <v>1547</v>
      </c>
      <c r="H42" s="104"/>
      <c r="I42" s="104"/>
      <c r="J42" s="104"/>
      <c r="K42" s="24"/>
    </row>
    <row r="43" spans="2:11" customFormat="1" ht="15" customHeight="1">
      <c r="B43" s="27"/>
      <c r="C43" s="28"/>
      <c r="D43" s="26"/>
      <c r="E43" s="29"/>
      <c r="F43" s="26"/>
      <c r="G43" s="104" t="s">
        <v>1548</v>
      </c>
      <c r="H43" s="104"/>
      <c r="I43" s="104"/>
      <c r="J43" s="104"/>
      <c r="K43" s="24"/>
    </row>
    <row r="44" spans="2:11" customFormat="1" ht="15" customHeight="1">
      <c r="B44" s="27"/>
      <c r="C44" s="28"/>
      <c r="D44" s="26"/>
      <c r="E44" s="29" t="s">
        <v>1549</v>
      </c>
      <c r="F44" s="26"/>
      <c r="G44" s="104" t="s">
        <v>1550</v>
      </c>
      <c r="H44" s="104"/>
      <c r="I44" s="104"/>
      <c r="J44" s="104"/>
      <c r="K44" s="24"/>
    </row>
    <row r="45" spans="2:11" customFormat="1" ht="15" customHeight="1">
      <c r="B45" s="27"/>
      <c r="C45" s="28"/>
      <c r="D45" s="26"/>
      <c r="E45" s="29" t="s">
        <v>131</v>
      </c>
      <c r="F45" s="26"/>
      <c r="G45" s="104" t="s">
        <v>1551</v>
      </c>
      <c r="H45" s="104"/>
      <c r="I45" s="104"/>
      <c r="J45" s="104"/>
      <c r="K45" s="24"/>
    </row>
    <row r="46" spans="2:11" customFormat="1" ht="12.75" customHeight="1">
      <c r="B46" s="27"/>
      <c r="C46" s="28"/>
      <c r="D46" s="26"/>
      <c r="E46" s="26"/>
      <c r="F46" s="26"/>
      <c r="G46" s="26"/>
      <c r="H46" s="26"/>
      <c r="I46" s="26"/>
      <c r="J46" s="26"/>
      <c r="K46" s="24"/>
    </row>
    <row r="47" spans="2:11" customFormat="1" ht="15" customHeight="1">
      <c r="B47" s="27"/>
      <c r="C47" s="28"/>
      <c r="D47" s="104" t="s">
        <v>1552</v>
      </c>
      <c r="E47" s="104"/>
      <c r="F47" s="104"/>
      <c r="G47" s="104"/>
      <c r="H47" s="104"/>
      <c r="I47" s="104"/>
      <c r="J47" s="104"/>
      <c r="K47" s="24"/>
    </row>
    <row r="48" spans="2:11" customFormat="1" ht="15" customHeight="1">
      <c r="B48" s="27"/>
      <c r="C48" s="28"/>
      <c r="D48" s="28"/>
      <c r="E48" s="104" t="s">
        <v>1553</v>
      </c>
      <c r="F48" s="104"/>
      <c r="G48" s="104"/>
      <c r="H48" s="104"/>
      <c r="I48" s="104"/>
      <c r="J48" s="104"/>
      <c r="K48" s="24"/>
    </row>
    <row r="49" spans="2:11" customFormat="1" ht="15" customHeight="1">
      <c r="B49" s="27"/>
      <c r="C49" s="28"/>
      <c r="D49" s="28"/>
      <c r="E49" s="104" t="s">
        <v>1554</v>
      </c>
      <c r="F49" s="104"/>
      <c r="G49" s="104"/>
      <c r="H49" s="104"/>
      <c r="I49" s="104"/>
      <c r="J49" s="104"/>
      <c r="K49" s="24"/>
    </row>
    <row r="50" spans="2:11" customFormat="1" ht="15" customHeight="1">
      <c r="B50" s="27"/>
      <c r="C50" s="28"/>
      <c r="D50" s="28"/>
      <c r="E50" s="104" t="s">
        <v>1555</v>
      </c>
      <c r="F50" s="104"/>
      <c r="G50" s="104"/>
      <c r="H50" s="104"/>
      <c r="I50" s="104"/>
      <c r="J50" s="104"/>
      <c r="K50" s="24"/>
    </row>
    <row r="51" spans="2:11" customFormat="1" ht="15" customHeight="1">
      <c r="B51" s="27"/>
      <c r="C51" s="28"/>
      <c r="D51" s="104" t="s">
        <v>1556</v>
      </c>
      <c r="E51" s="104"/>
      <c r="F51" s="104"/>
      <c r="G51" s="104"/>
      <c r="H51" s="104"/>
      <c r="I51" s="104"/>
      <c r="J51" s="104"/>
      <c r="K51" s="24"/>
    </row>
    <row r="52" spans="2:11" customFormat="1" ht="25.5" customHeight="1">
      <c r="B52" s="23"/>
      <c r="C52" s="105" t="s">
        <v>1557</v>
      </c>
      <c r="D52" s="105"/>
      <c r="E52" s="105"/>
      <c r="F52" s="105"/>
      <c r="G52" s="105"/>
      <c r="H52" s="105"/>
      <c r="I52" s="105"/>
      <c r="J52" s="105"/>
      <c r="K52" s="24"/>
    </row>
    <row r="53" spans="2:11" customFormat="1" ht="5.25" customHeight="1">
      <c r="B53" s="23"/>
      <c r="C53" s="25"/>
      <c r="D53" s="25"/>
      <c r="E53" s="25"/>
      <c r="F53" s="25"/>
      <c r="G53" s="25"/>
      <c r="H53" s="25"/>
      <c r="I53" s="25"/>
      <c r="J53" s="25"/>
      <c r="K53" s="24"/>
    </row>
    <row r="54" spans="2:11" customFormat="1" ht="15" customHeight="1">
      <c r="B54" s="23"/>
      <c r="C54" s="104" t="s">
        <v>1558</v>
      </c>
      <c r="D54" s="104"/>
      <c r="E54" s="104"/>
      <c r="F54" s="104"/>
      <c r="G54" s="104"/>
      <c r="H54" s="104"/>
      <c r="I54" s="104"/>
      <c r="J54" s="104"/>
      <c r="K54" s="24"/>
    </row>
    <row r="55" spans="2:11" customFormat="1" ht="15" customHeight="1">
      <c r="B55" s="23"/>
      <c r="C55" s="104" t="s">
        <v>1559</v>
      </c>
      <c r="D55" s="104"/>
      <c r="E55" s="104"/>
      <c r="F55" s="104"/>
      <c r="G55" s="104"/>
      <c r="H55" s="104"/>
      <c r="I55" s="104"/>
      <c r="J55" s="104"/>
      <c r="K55" s="24"/>
    </row>
    <row r="56" spans="2:11" customFormat="1" ht="12.75" customHeight="1">
      <c r="B56" s="23"/>
      <c r="C56" s="26"/>
      <c r="D56" s="26"/>
      <c r="E56" s="26"/>
      <c r="F56" s="26"/>
      <c r="G56" s="26"/>
      <c r="H56" s="26"/>
      <c r="I56" s="26"/>
      <c r="J56" s="26"/>
      <c r="K56" s="24"/>
    </row>
    <row r="57" spans="2:11" customFormat="1" ht="15" customHeight="1">
      <c r="B57" s="23"/>
      <c r="C57" s="104" t="s">
        <v>1560</v>
      </c>
      <c r="D57" s="104"/>
      <c r="E57" s="104"/>
      <c r="F57" s="104"/>
      <c r="G57" s="104"/>
      <c r="H57" s="104"/>
      <c r="I57" s="104"/>
      <c r="J57" s="104"/>
      <c r="K57" s="24"/>
    </row>
    <row r="58" spans="2:11" customFormat="1" ht="15" customHeight="1">
      <c r="B58" s="23"/>
      <c r="C58" s="28"/>
      <c r="D58" s="104" t="s">
        <v>1561</v>
      </c>
      <c r="E58" s="104"/>
      <c r="F58" s="104"/>
      <c r="G58" s="104"/>
      <c r="H58" s="104"/>
      <c r="I58" s="104"/>
      <c r="J58" s="104"/>
      <c r="K58" s="24"/>
    </row>
    <row r="59" spans="2:11" customFormat="1" ht="15" customHeight="1">
      <c r="B59" s="23"/>
      <c r="C59" s="28"/>
      <c r="D59" s="104" t="s">
        <v>1562</v>
      </c>
      <c r="E59" s="104"/>
      <c r="F59" s="104"/>
      <c r="G59" s="104"/>
      <c r="H59" s="104"/>
      <c r="I59" s="104"/>
      <c r="J59" s="104"/>
      <c r="K59" s="24"/>
    </row>
    <row r="60" spans="2:11" customFormat="1" ht="15" customHeight="1">
      <c r="B60" s="23"/>
      <c r="C60" s="28"/>
      <c r="D60" s="104" t="s">
        <v>1563</v>
      </c>
      <c r="E60" s="104"/>
      <c r="F60" s="104"/>
      <c r="G60" s="104"/>
      <c r="H60" s="104"/>
      <c r="I60" s="104"/>
      <c r="J60" s="104"/>
      <c r="K60" s="24"/>
    </row>
    <row r="61" spans="2:11" customFormat="1" ht="15" customHeight="1">
      <c r="B61" s="23"/>
      <c r="C61" s="28"/>
      <c r="D61" s="104" t="s">
        <v>1564</v>
      </c>
      <c r="E61" s="104"/>
      <c r="F61" s="104"/>
      <c r="G61" s="104"/>
      <c r="H61" s="104"/>
      <c r="I61" s="104"/>
      <c r="J61" s="104"/>
      <c r="K61" s="24"/>
    </row>
    <row r="62" spans="2:11" customFormat="1" ht="15" customHeight="1">
      <c r="B62" s="23"/>
      <c r="C62" s="28"/>
      <c r="D62" s="107" t="s">
        <v>1565</v>
      </c>
      <c r="E62" s="107"/>
      <c r="F62" s="107"/>
      <c r="G62" s="107"/>
      <c r="H62" s="107"/>
      <c r="I62" s="107"/>
      <c r="J62" s="107"/>
      <c r="K62" s="24"/>
    </row>
    <row r="63" spans="2:11" customFormat="1" ht="15" customHeight="1">
      <c r="B63" s="23"/>
      <c r="C63" s="28"/>
      <c r="D63" s="104" t="s">
        <v>1566</v>
      </c>
      <c r="E63" s="104"/>
      <c r="F63" s="104"/>
      <c r="G63" s="104"/>
      <c r="H63" s="104"/>
      <c r="I63" s="104"/>
      <c r="J63" s="104"/>
      <c r="K63" s="24"/>
    </row>
    <row r="64" spans="2:11" customFormat="1" ht="12.75" customHeight="1">
      <c r="B64" s="23"/>
      <c r="C64" s="28"/>
      <c r="D64" s="28"/>
      <c r="E64" s="31"/>
      <c r="F64" s="28"/>
      <c r="G64" s="28"/>
      <c r="H64" s="28"/>
      <c r="I64" s="28"/>
      <c r="J64" s="28"/>
      <c r="K64" s="24"/>
    </row>
    <row r="65" spans="2:11" customFormat="1" ht="15" customHeight="1">
      <c r="B65" s="23"/>
      <c r="C65" s="28"/>
      <c r="D65" s="104" t="s">
        <v>1567</v>
      </c>
      <c r="E65" s="104"/>
      <c r="F65" s="104"/>
      <c r="G65" s="104"/>
      <c r="H65" s="104"/>
      <c r="I65" s="104"/>
      <c r="J65" s="104"/>
      <c r="K65" s="24"/>
    </row>
    <row r="66" spans="2:11" customFormat="1" ht="15" customHeight="1">
      <c r="B66" s="23"/>
      <c r="C66" s="28"/>
      <c r="D66" s="107" t="s">
        <v>1568</v>
      </c>
      <c r="E66" s="107"/>
      <c r="F66" s="107"/>
      <c r="G66" s="107"/>
      <c r="H66" s="107"/>
      <c r="I66" s="107"/>
      <c r="J66" s="107"/>
      <c r="K66" s="24"/>
    </row>
    <row r="67" spans="2:11" customFormat="1" ht="15" customHeight="1">
      <c r="B67" s="23"/>
      <c r="C67" s="28"/>
      <c r="D67" s="104" t="s">
        <v>1569</v>
      </c>
      <c r="E67" s="104"/>
      <c r="F67" s="104"/>
      <c r="G67" s="104"/>
      <c r="H67" s="104"/>
      <c r="I67" s="104"/>
      <c r="J67" s="104"/>
      <c r="K67" s="24"/>
    </row>
    <row r="68" spans="2:11" customFormat="1" ht="15" customHeight="1">
      <c r="B68" s="23"/>
      <c r="C68" s="28"/>
      <c r="D68" s="104" t="s">
        <v>1570</v>
      </c>
      <c r="E68" s="104"/>
      <c r="F68" s="104"/>
      <c r="G68" s="104"/>
      <c r="H68" s="104"/>
      <c r="I68" s="104"/>
      <c r="J68" s="104"/>
      <c r="K68" s="24"/>
    </row>
    <row r="69" spans="2:11" customFormat="1" ht="15" customHeight="1">
      <c r="B69" s="23"/>
      <c r="C69" s="28"/>
      <c r="D69" s="104" t="s">
        <v>1571</v>
      </c>
      <c r="E69" s="104"/>
      <c r="F69" s="104"/>
      <c r="G69" s="104"/>
      <c r="H69" s="104"/>
      <c r="I69" s="104"/>
      <c r="J69" s="104"/>
      <c r="K69" s="24"/>
    </row>
    <row r="70" spans="2:11" customFormat="1" ht="15" customHeight="1">
      <c r="B70" s="23"/>
      <c r="C70" s="28"/>
      <c r="D70" s="104" t="s">
        <v>1572</v>
      </c>
      <c r="E70" s="104"/>
      <c r="F70" s="104"/>
      <c r="G70" s="104"/>
      <c r="H70" s="104"/>
      <c r="I70" s="104"/>
      <c r="J70" s="104"/>
      <c r="K70" s="24"/>
    </row>
    <row r="71" spans="2:11" customFormat="1" ht="12.75" customHeight="1">
      <c r="B71" s="32"/>
      <c r="C71" s="33"/>
      <c r="D71" s="33"/>
      <c r="E71" s="33"/>
      <c r="F71" s="33"/>
      <c r="G71" s="33"/>
      <c r="H71" s="33"/>
      <c r="I71" s="33"/>
      <c r="J71" s="33"/>
      <c r="K71" s="34"/>
    </row>
    <row r="72" spans="2:11" customFormat="1" ht="18.75" customHeight="1">
      <c r="B72" s="35"/>
      <c r="C72" s="35"/>
      <c r="D72" s="35"/>
      <c r="E72" s="35"/>
      <c r="F72" s="35"/>
      <c r="G72" s="35"/>
      <c r="H72" s="35"/>
      <c r="I72" s="35"/>
      <c r="J72" s="35"/>
      <c r="K72" s="36"/>
    </row>
    <row r="73" spans="2:11" customFormat="1" ht="18.75" customHeight="1">
      <c r="B73" s="36"/>
      <c r="C73" s="36"/>
      <c r="D73" s="36"/>
      <c r="E73" s="36"/>
      <c r="F73" s="36"/>
      <c r="G73" s="36"/>
      <c r="H73" s="36"/>
      <c r="I73" s="36"/>
      <c r="J73" s="36"/>
      <c r="K73" s="36"/>
    </row>
    <row r="74" spans="2:11" customFormat="1" ht="7.5" customHeight="1">
      <c r="B74" s="37"/>
      <c r="C74" s="38"/>
      <c r="D74" s="38"/>
      <c r="E74" s="38"/>
      <c r="F74" s="38"/>
      <c r="G74" s="38"/>
      <c r="H74" s="38"/>
      <c r="I74" s="38"/>
      <c r="J74" s="38"/>
      <c r="K74" s="39"/>
    </row>
    <row r="75" spans="2:11" customFormat="1" ht="45" customHeight="1">
      <c r="B75" s="40"/>
      <c r="C75" s="108" t="s">
        <v>1573</v>
      </c>
      <c r="D75" s="108"/>
      <c r="E75" s="108"/>
      <c r="F75" s="108"/>
      <c r="G75" s="108"/>
      <c r="H75" s="108"/>
      <c r="I75" s="108"/>
      <c r="J75" s="108"/>
      <c r="K75" s="41"/>
    </row>
    <row r="76" spans="2:11" customFormat="1" ht="17.25" customHeight="1">
      <c r="B76" s="40"/>
      <c r="C76" s="42" t="s">
        <v>1574</v>
      </c>
      <c r="D76" s="42"/>
      <c r="E76" s="42"/>
      <c r="F76" s="42" t="s">
        <v>1575</v>
      </c>
      <c r="G76" s="43"/>
      <c r="H76" s="42" t="s">
        <v>59</v>
      </c>
      <c r="I76" s="42" t="s">
        <v>62</v>
      </c>
      <c r="J76" s="42" t="s">
        <v>1576</v>
      </c>
      <c r="K76" s="41"/>
    </row>
    <row r="77" spans="2:11" customFormat="1" ht="17.25" customHeight="1">
      <c r="B77" s="40"/>
      <c r="C77" s="44" t="s">
        <v>1577</v>
      </c>
      <c r="D77" s="44"/>
      <c r="E77" s="44"/>
      <c r="F77" s="45" t="s">
        <v>1578</v>
      </c>
      <c r="G77" s="46"/>
      <c r="H77" s="44"/>
      <c r="I77" s="44"/>
      <c r="J77" s="44" t="s">
        <v>1579</v>
      </c>
      <c r="K77" s="41"/>
    </row>
    <row r="78" spans="2:11" customFormat="1" ht="5.25" customHeight="1">
      <c r="B78" s="40"/>
      <c r="C78" s="47"/>
      <c r="D78" s="47"/>
      <c r="E78" s="47"/>
      <c r="F78" s="47"/>
      <c r="G78" s="48"/>
      <c r="H78" s="47"/>
      <c r="I78" s="47"/>
      <c r="J78" s="47"/>
      <c r="K78" s="41"/>
    </row>
    <row r="79" spans="2:11" customFormat="1" ht="15" customHeight="1">
      <c r="B79" s="40"/>
      <c r="C79" s="29" t="s">
        <v>58</v>
      </c>
      <c r="D79" s="49"/>
      <c r="E79" s="49"/>
      <c r="F79" s="50" t="s">
        <v>1580</v>
      </c>
      <c r="G79" s="51"/>
      <c r="H79" s="29" t="s">
        <v>1581</v>
      </c>
      <c r="I79" s="29" t="s">
        <v>1582</v>
      </c>
      <c r="J79" s="29">
        <v>20</v>
      </c>
      <c r="K79" s="41"/>
    </row>
    <row r="80" spans="2:11" customFormat="1" ht="15" customHeight="1">
      <c r="B80" s="40"/>
      <c r="C80" s="29" t="s">
        <v>1583</v>
      </c>
      <c r="D80" s="29"/>
      <c r="E80" s="29"/>
      <c r="F80" s="50" t="s">
        <v>1580</v>
      </c>
      <c r="G80" s="51"/>
      <c r="H80" s="29" t="s">
        <v>1584</v>
      </c>
      <c r="I80" s="29" t="s">
        <v>1582</v>
      </c>
      <c r="J80" s="29">
        <v>120</v>
      </c>
      <c r="K80" s="41"/>
    </row>
    <row r="81" spans="2:11" customFormat="1" ht="15" customHeight="1">
      <c r="B81" s="52"/>
      <c r="C81" s="29" t="s">
        <v>1585</v>
      </c>
      <c r="D81" s="29"/>
      <c r="E81" s="29"/>
      <c r="F81" s="50" t="s">
        <v>1586</v>
      </c>
      <c r="G81" s="51"/>
      <c r="H81" s="29" t="s">
        <v>1587</v>
      </c>
      <c r="I81" s="29" t="s">
        <v>1582</v>
      </c>
      <c r="J81" s="29">
        <v>50</v>
      </c>
      <c r="K81" s="41"/>
    </row>
    <row r="82" spans="2:11" customFormat="1" ht="15" customHeight="1">
      <c r="B82" s="52"/>
      <c r="C82" s="29" t="s">
        <v>1588</v>
      </c>
      <c r="D82" s="29"/>
      <c r="E82" s="29"/>
      <c r="F82" s="50" t="s">
        <v>1580</v>
      </c>
      <c r="G82" s="51"/>
      <c r="H82" s="29" t="s">
        <v>1589</v>
      </c>
      <c r="I82" s="29" t="s">
        <v>1590</v>
      </c>
      <c r="J82" s="29"/>
      <c r="K82" s="41"/>
    </row>
    <row r="83" spans="2:11" customFormat="1" ht="15" customHeight="1">
      <c r="B83" s="52"/>
      <c r="C83" s="29" t="s">
        <v>1591</v>
      </c>
      <c r="D83" s="29"/>
      <c r="E83" s="29"/>
      <c r="F83" s="50" t="s">
        <v>1586</v>
      </c>
      <c r="G83" s="29"/>
      <c r="H83" s="29" t="s">
        <v>1592</v>
      </c>
      <c r="I83" s="29" t="s">
        <v>1582</v>
      </c>
      <c r="J83" s="29">
        <v>15</v>
      </c>
      <c r="K83" s="41"/>
    </row>
    <row r="84" spans="2:11" customFormat="1" ht="15" customHeight="1">
      <c r="B84" s="52"/>
      <c r="C84" s="29" t="s">
        <v>1593</v>
      </c>
      <c r="D84" s="29"/>
      <c r="E84" s="29"/>
      <c r="F84" s="50" t="s">
        <v>1586</v>
      </c>
      <c r="G84" s="29"/>
      <c r="H84" s="29" t="s">
        <v>1594</v>
      </c>
      <c r="I84" s="29" t="s">
        <v>1582</v>
      </c>
      <c r="J84" s="29">
        <v>15</v>
      </c>
      <c r="K84" s="41"/>
    </row>
    <row r="85" spans="2:11" customFormat="1" ht="15" customHeight="1">
      <c r="B85" s="52"/>
      <c r="C85" s="29" t="s">
        <v>1595</v>
      </c>
      <c r="D85" s="29"/>
      <c r="E85" s="29"/>
      <c r="F85" s="50" t="s">
        <v>1586</v>
      </c>
      <c r="G85" s="29"/>
      <c r="H85" s="29" t="s">
        <v>1596</v>
      </c>
      <c r="I85" s="29" t="s">
        <v>1582</v>
      </c>
      <c r="J85" s="29">
        <v>20</v>
      </c>
      <c r="K85" s="41"/>
    </row>
    <row r="86" spans="2:11" customFormat="1" ht="15" customHeight="1">
      <c r="B86" s="52"/>
      <c r="C86" s="29" t="s">
        <v>1597</v>
      </c>
      <c r="D86" s="29"/>
      <c r="E86" s="29"/>
      <c r="F86" s="50" t="s">
        <v>1586</v>
      </c>
      <c r="G86" s="29"/>
      <c r="H86" s="29" t="s">
        <v>1598</v>
      </c>
      <c r="I86" s="29" t="s">
        <v>1582</v>
      </c>
      <c r="J86" s="29">
        <v>20</v>
      </c>
      <c r="K86" s="41"/>
    </row>
    <row r="87" spans="2:11" customFormat="1" ht="15" customHeight="1">
      <c r="B87" s="52"/>
      <c r="C87" s="29" t="s">
        <v>1599</v>
      </c>
      <c r="D87" s="29"/>
      <c r="E87" s="29"/>
      <c r="F87" s="50" t="s">
        <v>1586</v>
      </c>
      <c r="G87" s="51"/>
      <c r="H87" s="29" t="s">
        <v>1600</v>
      </c>
      <c r="I87" s="29" t="s">
        <v>1582</v>
      </c>
      <c r="J87" s="29">
        <v>50</v>
      </c>
      <c r="K87" s="41"/>
    </row>
    <row r="88" spans="2:11" customFormat="1" ht="15" customHeight="1">
      <c r="B88" s="52"/>
      <c r="C88" s="29" t="s">
        <v>1601</v>
      </c>
      <c r="D88" s="29"/>
      <c r="E88" s="29"/>
      <c r="F88" s="50" t="s">
        <v>1586</v>
      </c>
      <c r="G88" s="51"/>
      <c r="H88" s="29" t="s">
        <v>1602</v>
      </c>
      <c r="I88" s="29" t="s">
        <v>1582</v>
      </c>
      <c r="J88" s="29">
        <v>20</v>
      </c>
      <c r="K88" s="41"/>
    </row>
    <row r="89" spans="2:11" customFormat="1" ht="15" customHeight="1">
      <c r="B89" s="52"/>
      <c r="C89" s="29" t="s">
        <v>1603</v>
      </c>
      <c r="D89" s="29"/>
      <c r="E89" s="29"/>
      <c r="F89" s="50" t="s">
        <v>1586</v>
      </c>
      <c r="G89" s="51"/>
      <c r="H89" s="29" t="s">
        <v>1604</v>
      </c>
      <c r="I89" s="29" t="s">
        <v>1582</v>
      </c>
      <c r="J89" s="29">
        <v>20</v>
      </c>
      <c r="K89" s="41"/>
    </row>
    <row r="90" spans="2:11" customFormat="1" ht="15" customHeight="1">
      <c r="B90" s="52"/>
      <c r="C90" s="29" t="s">
        <v>1605</v>
      </c>
      <c r="D90" s="29"/>
      <c r="E90" s="29"/>
      <c r="F90" s="50" t="s">
        <v>1586</v>
      </c>
      <c r="G90" s="51"/>
      <c r="H90" s="29" t="s">
        <v>1606</v>
      </c>
      <c r="I90" s="29" t="s">
        <v>1582</v>
      </c>
      <c r="J90" s="29">
        <v>50</v>
      </c>
      <c r="K90" s="41"/>
    </row>
    <row r="91" spans="2:11" customFormat="1" ht="15" customHeight="1">
      <c r="B91" s="52"/>
      <c r="C91" s="29" t="s">
        <v>1607</v>
      </c>
      <c r="D91" s="29"/>
      <c r="E91" s="29"/>
      <c r="F91" s="50" t="s">
        <v>1586</v>
      </c>
      <c r="G91" s="51"/>
      <c r="H91" s="29" t="s">
        <v>1607</v>
      </c>
      <c r="I91" s="29" t="s">
        <v>1582</v>
      </c>
      <c r="J91" s="29">
        <v>50</v>
      </c>
      <c r="K91" s="41"/>
    </row>
    <row r="92" spans="2:11" customFormat="1" ht="15" customHeight="1">
      <c r="B92" s="52"/>
      <c r="C92" s="29" t="s">
        <v>1608</v>
      </c>
      <c r="D92" s="29"/>
      <c r="E92" s="29"/>
      <c r="F92" s="50" t="s">
        <v>1586</v>
      </c>
      <c r="G92" s="51"/>
      <c r="H92" s="29" t="s">
        <v>1609</v>
      </c>
      <c r="I92" s="29" t="s">
        <v>1582</v>
      </c>
      <c r="J92" s="29">
        <v>255</v>
      </c>
      <c r="K92" s="41"/>
    </row>
    <row r="93" spans="2:11" customFormat="1" ht="15" customHeight="1">
      <c r="B93" s="52"/>
      <c r="C93" s="29" t="s">
        <v>1610</v>
      </c>
      <c r="D93" s="29"/>
      <c r="E93" s="29"/>
      <c r="F93" s="50" t="s">
        <v>1580</v>
      </c>
      <c r="G93" s="51"/>
      <c r="H93" s="29" t="s">
        <v>1611</v>
      </c>
      <c r="I93" s="29" t="s">
        <v>1612</v>
      </c>
      <c r="J93" s="29"/>
      <c r="K93" s="41"/>
    </row>
    <row r="94" spans="2:11" customFormat="1" ht="15" customHeight="1">
      <c r="B94" s="52"/>
      <c r="C94" s="29" t="s">
        <v>1613</v>
      </c>
      <c r="D94" s="29"/>
      <c r="E94" s="29"/>
      <c r="F94" s="50" t="s">
        <v>1580</v>
      </c>
      <c r="G94" s="51"/>
      <c r="H94" s="29" t="s">
        <v>1614</v>
      </c>
      <c r="I94" s="29" t="s">
        <v>1615</v>
      </c>
      <c r="J94" s="29"/>
      <c r="K94" s="41"/>
    </row>
    <row r="95" spans="2:11" customFormat="1" ht="15" customHeight="1">
      <c r="B95" s="52"/>
      <c r="C95" s="29" t="s">
        <v>1616</v>
      </c>
      <c r="D95" s="29"/>
      <c r="E95" s="29"/>
      <c r="F95" s="50" t="s">
        <v>1580</v>
      </c>
      <c r="G95" s="51"/>
      <c r="H95" s="29" t="s">
        <v>1616</v>
      </c>
      <c r="I95" s="29" t="s">
        <v>1615</v>
      </c>
      <c r="J95" s="29"/>
      <c r="K95" s="41"/>
    </row>
    <row r="96" spans="2:11" customFormat="1" ht="15" customHeight="1">
      <c r="B96" s="52"/>
      <c r="C96" s="29" t="s">
        <v>43</v>
      </c>
      <c r="D96" s="29"/>
      <c r="E96" s="29"/>
      <c r="F96" s="50" t="s">
        <v>1580</v>
      </c>
      <c r="G96" s="51"/>
      <c r="H96" s="29" t="s">
        <v>1617</v>
      </c>
      <c r="I96" s="29" t="s">
        <v>1615</v>
      </c>
      <c r="J96" s="29"/>
      <c r="K96" s="41"/>
    </row>
    <row r="97" spans="2:11" customFormat="1" ht="15" customHeight="1">
      <c r="B97" s="52"/>
      <c r="C97" s="29" t="s">
        <v>53</v>
      </c>
      <c r="D97" s="29"/>
      <c r="E97" s="29"/>
      <c r="F97" s="50" t="s">
        <v>1580</v>
      </c>
      <c r="G97" s="51"/>
      <c r="H97" s="29" t="s">
        <v>1618</v>
      </c>
      <c r="I97" s="29" t="s">
        <v>1615</v>
      </c>
      <c r="J97" s="29"/>
      <c r="K97" s="41"/>
    </row>
    <row r="98" spans="2:11" customFormat="1" ht="15" customHeight="1">
      <c r="B98" s="53"/>
      <c r="C98" s="54"/>
      <c r="D98" s="54"/>
      <c r="E98" s="54"/>
      <c r="F98" s="54"/>
      <c r="G98" s="54"/>
      <c r="H98" s="54"/>
      <c r="I98" s="54"/>
      <c r="J98" s="54"/>
      <c r="K98" s="55"/>
    </row>
    <row r="99" spans="2:11" customFormat="1" ht="18.75" customHeight="1">
      <c r="B99" s="56"/>
      <c r="C99" s="57"/>
      <c r="D99" s="57"/>
      <c r="E99" s="57"/>
      <c r="F99" s="57"/>
      <c r="G99" s="57"/>
      <c r="H99" s="57"/>
      <c r="I99" s="57"/>
      <c r="J99" s="57"/>
      <c r="K99" s="56"/>
    </row>
    <row r="100" spans="2:11" customFormat="1" ht="18.75" customHeight="1">
      <c r="B100" s="36"/>
      <c r="C100" s="36"/>
      <c r="D100" s="36"/>
      <c r="E100" s="36"/>
      <c r="F100" s="36"/>
      <c r="G100" s="36"/>
      <c r="H100" s="36"/>
      <c r="I100" s="36"/>
      <c r="J100" s="36"/>
      <c r="K100" s="36"/>
    </row>
    <row r="101" spans="2:11" customFormat="1" ht="7.5" customHeight="1">
      <c r="B101" s="37"/>
      <c r="C101" s="38"/>
      <c r="D101" s="38"/>
      <c r="E101" s="38"/>
      <c r="F101" s="38"/>
      <c r="G101" s="38"/>
      <c r="H101" s="38"/>
      <c r="I101" s="38"/>
      <c r="J101" s="38"/>
      <c r="K101" s="39"/>
    </row>
    <row r="102" spans="2:11" customFormat="1" ht="45" customHeight="1">
      <c r="B102" s="40"/>
      <c r="C102" s="108" t="s">
        <v>1619</v>
      </c>
      <c r="D102" s="108"/>
      <c r="E102" s="108"/>
      <c r="F102" s="108"/>
      <c r="G102" s="108"/>
      <c r="H102" s="108"/>
      <c r="I102" s="108"/>
      <c r="J102" s="108"/>
      <c r="K102" s="41"/>
    </row>
    <row r="103" spans="2:11" customFormat="1" ht="17.25" customHeight="1">
      <c r="B103" s="40"/>
      <c r="C103" s="42" t="s">
        <v>1574</v>
      </c>
      <c r="D103" s="42"/>
      <c r="E103" s="42"/>
      <c r="F103" s="42" t="s">
        <v>1575</v>
      </c>
      <c r="G103" s="43"/>
      <c r="H103" s="42" t="s">
        <v>59</v>
      </c>
      <c r="I103" s="42" t="s">
        <v>62</v>
      </c>
      <c r="J103" s="42" t="s">
        <v>1576</v>
      </c>
      <c r="K103" s="41"/>
    </row>
    <row r="104" spans="2:11" customFormat="1" ht="17.25" customHeight="1">
      <c r="B104" s="40"/>
      <c r="C104" s="44" t="s">
        <v>1577</v>
      </c>
      <c r="D104" s="44"/>
      <c r="E104" s="44"/>
      <c r="F104" s="45" t="s">
        <v>1578</v>
      </c>
      <c r="G104" s="46"/>
      <c r="H104" s="44"/>
      <c r="I104" s="44"/>
      <c r="J104" s="44" t="s">
        <v>1579</v>
      </c>
      <c r="K104" s="41"/>
    </row>
    <row r="105" spans="2:11" customFormat="1" ht="5.25" customHeight="1">
      <c r="B105" s="40"/>
      <c r="C105" s="42"/>
      <c r="D105" s="42"/>
      <c r="E105" s="42"/>
      <c r="F105" s="42"/>
      <c r="G105" s="58"/>
      <c r="H105" s="42"/>
      <c r="I105" s="42"/>
      <c r="J105" s="42"/>
      <c r="K105" s="41"/>
    </row>
    <row r="106" spans="2:11" customFormat="1" ht="15" customHeight="1">
      <c r="B106" s="40"/>
      <c r="C106" s="29" t="s">
        <v>58</v>
      </c>
      <c r="D106" s="49"/>
      <c r="E106" s="49"/>
      <c r="F106" s="50" t="s">
        <v>1580</v>
      </c>
      <c r="G106" s="29"/>
      <c r="H106" s="29" t="s">
        <v>1620</v>
      </c>
      <c r="I106" s="29" t="s">
        <v>1582</v>
      </c>
      <c r="J106" s="29">
        <v>20</v>
      </c>
      <c r="K106" s="41"/>
    </row>
    <row r="107" spans="2:11" customFormat="1" ht="15" customHeight="1">
      <c r="B107" s="40"/>
      <c r="C107" s="29" t="s">
        <v>1583</v>
      </c>
      <c r="D107" s="29"/>
      <c r="E107" s="29"/>
      <c r="F107" s="50" t="s">
        <v>1580</v>
      </c>
      <c r="G107" s="29"/>
      <c r="H107" s="29" t="s">
        <v>1620</v>
      </c>
      <c r="I107" s="29" t="s">
        <v>1582</v>
      </c>
      <c r="J107" s="29">
        <v>120</v>
      </c>
      <c r="K107" s="41"/>
    </row>
    <row r="108" spans="2:11" customFormat="1" ht="15" customHeight="1">
      <c r="B108" s="52"/>
      <c r="C108" s="29" t="s">
        <v>1585</v>
      </c>
      <c r="D108" s="29"/>
      <c r="E108" s="29"/>
      <c r="F108" s="50" t="s">
        <v>1586</v>
      </c>
      <c r="G108" s="29"/>
      <c r="H108" s="29" t="s">
        <v>1620</v>
      </c>
      <c r="I108" s="29" t="s">
        <v>1582</v>
      </c>
      <c r="J108" s="29">
        <v>50</v>
      </c>
      <c r="K108" s="41"/>
    </row>
    <row r="109" spans="2:11" customFormat="1" ht="15" customHeight="1">
      <c r="B109" s="52"/>
      <c r="C109" s="29" t="s">
        <v>1588</v>
      </c>
      <c r="D109" s="29"/>
      <c r="E109" s="29"/>
      <c r="F109" s="50" t="s">
        <v>1580</v>
      </c>
      <c r="G109" s="29"/>
      <c r="H109" s="29" t="s">
        <v>1620</v>
      </c>
      <c r="I109" s="29" t="s">
        <v>1590</v>
      </c>
      <c r="J109" s="29"/>
      <c r="K109" s="41"/>
    </row>
    <row r="110" spans="2:11" customFormat="1" ht="15" customHeight="1">
      <c r="B110" s="52"/>
      <c r="C110" s="29" t="s">
        <v>1599</v>
      </c>
      <c r="D110" s="29"/>
      <c r="E110" s="29"/>
      <c r="F110" s="50" t="s">
        <v>1586</v>
      </c>
      <c r="G110" s="29"/>
      <c r="H110" s="29" t="s">
        <v>1620</v>
      </c>
      <c r="I110" s="29" t="s">
        <v>1582</v>
      </c>
      <c r="J110" s="29">
        <v>50</v>
      </c>
      <c r="K110" s="41"/>
    </row>
    <row r="111" spans="2:11" customFormat="1" ht="15" customHeight="1">
      <c r="B111" s="52"/>
      <c r="C111" s="29" t="s">
        <v>1607</v>
      </c>
      <c r="D111" s="29"/>
      <c r="E111" s="29"/>
      <c r="F111" s="50" t="s">
        <v>1586</v>
      </c>
      <c r="G111" s="29"/>
      <c r="H111" s="29" t="s">
        <v>1620</v>
      </c>
      <c r="I111" s="29" t="s">
        <v>1582</v>
      </c>
      <c r="J111" s="29">
        <v>50</v>
      </c>
      <c r="K111" s="41"/>
    </row>
    <row r="112" spans="2:11" customFormat="1" ht="15" customHeight="1">
      <c r="B112" s="52"/>
      <c r="C112" s="29" t="s">
        <v>1605</v>
      </c>
      <c r="D112" s="29"/>
      <c r="E112" s="29"/>
      <c r="F112" s="50" t="s">
        <v>1586</v>
      </c>
      <c r="G112" s="29"/>
      <c r="H112" s="29" t="s">
        <v>1620</v>
      </c>
      <c r="I112" s="29" t="s">
        <v>1582</v>
      </c>
      <c r="J112" s="29">
        <v>50</v>
      </c>
      <c r="K112" s="41"/>
    </row>
    <row r="113" spans="2:11" customFormat="1" ht="15" customHeight="1">
      <c r="B113" s="52"/>
      <c r="C113" s="29" t="s">
        <v>58</v>
      </c>
      <c r="D113" s="29"/>
      <c r="E113" s="29"/>
      <c r="F113" s="50" t="s">
        <v>1580</v>
      </c>
      <c r="G113" s="29"/>
      <c r="H113" s="29" t="s">
        <v>1621</v>
      </c>
      <c r="I113" s="29" t="s">
        <v>1582</v>
      </c>
      <c r="J113" s="29">
        <v>20</v>
      </c>
      <c r="K113" s="41"/>
    </row>
    <row r="114" spans="2:11" customFormat="1" ht="15" customHeight="1">
      <c r="B114" s="52"/>
      <c r="C114" s="29" t="s">
        <v>1622</v>
      </c>
      <c r="D114" s="29"/>
      <c r="E114" s="29"/>
      <c r="F114" s="50" t="s">
        <v>1580</v>
      </c>
      <c r="G114" s="29"/>
      <c r="H114" s="29" t="s">
        <v>1623</v>
      </c>
      <c r="I114" s="29" t="s">
        <v>1582</v>
      </c>
      <c r="J114" s="29">
        <v>120</v>
      </c>
      <c r="K114" s="41"/>
    </row>
    <row r="115" spans="2:11" customFormat="1" ht="15" customHeight="1">
      <c r="B115" s="52"/>
      <c r="C115" s="29" t="s">
        <v>43</v>
      </c>
      <c r="D115" s="29"/>
      <c r="E115" s="29"/>
      <c r="F115" s="50" t="s">
        <v>1580</v>
      </c>
      <c r="G115" s="29"/>
      <c r="H115" s="29" t="s">
        <v>1624</v>
      </c>
      <c r="I115" s="29" t="s">
        <v>1615</v>
      </c>
      <c r="J115" s="29"/>
      <c r="K115" s="41"/>
    </row>
    <row r="116" spans="2:11" customFormat="1" ht="15" customHeight="1">
      <c r="B116" s="52"/>
      <c r="C116" s="29" t="s">
        <v>53</v>
      </c>
      <c r="D116" s="29"/>
      <c r="E116" s="29"/>
      <c r="F116" s="50" t="s">
        <v>1580</v>
      </c>
      <c r="G116" s="29"/>
      <c r="H116" s="29" t="s">
        <v>1625</v>
      </c>
      <c r="I116" s="29" t="s">
        <v>1615</v>
      </c>
      <c r="J116" s="29"/>
      <c r="K116" s="41"/>
    </row>
    <row r="117" spans="2:11" customFormat="1" ht="15" customHeight="1">
      <c r="B117" s="52"/>
      <c r="C117" s="29" t="s">
        <v>62</v>
      </c>
      <c r="D117" s="29"/>
      <c r="E117" s="29"/>
      <c r="F117" s="50" t="s">
        <v>1580</v>
      </c>
      <c r="G117" s="29"/>
      <c r="H117" s="29" t="s">
        <v>1626</v>
      </c>
      <c r="I117" s="29" t="s">
        <v>1627</v>
      </c>
      <c r="J117" s="29"/>
      <c r="K117" s="41"/>
    </row>
    <row r="118" spans="2:11" customFormat="1" ht="15" customHeight="1">
      <c r="B118" s="53"/>
      <c r="C118" s="59"/>
      <c r="D118" s="59"/>
      <c r="E118" s="59"/>
      <c r="F118" s="59"/>
      <c r="G118" s="59"/>
      <c r="H118" s="59"/>
      <c r="I118" s="59"/>
      <c r="J118" s="59"/>
      <c r="K118" s="55"/>
    </row>
    <row r="119" spans="2:11" customFormat="1" ht="18.75" customHeight="1">
      <c r="B119" s="60"/>
      <c r="C119" s="61"/>
      <c r="D119" s="61"/>
      <c r="E119" s="61"/>
      <c r="F119" s="62"/>
      <c r="G119" s="61"/>
      <c r="H119" s="61"/>
      <c r="I119" s="61"/>
      <c r="J119" s="61"/>
      <c r="K119" s="60"/>
    </row>
    <row r="120" spans="2:11" customFormat="1" ht="18.75" customHeight="1">
      <c r="B120" s="36"/>
      <c r="C120" s="36"/>
      <c r="D120" s="36"/>
      <c r="E120" s="36"/>
      <c r="F120" s="36"/>
      <c r="G120" s="36"/>
      <c r="H120" s="36"/>
      <c r="I120" s="36"/>
      <c r="J120" s="36"/>
      <c r="K120" s="36"/>
    </row>
    <row r="121" spans="2:11" customFormat="1" ht="7.5" customHeight="1">
      <c r="B121" s="63"/>
      <c r="C121" s="64"/>
      <c r="D121" s="64"/>
      <c r="E121" s="64"/>
      <c r="F121" s="64"/>
      <c r="G121" s="64"/>
      <c r="H121" s="64"/>
      <c r="I121" s="64"/>
      <c r="J121" s="64"/>
      <c r="K121" s="65"/>
    </row>
    <row r="122" spans="2:11" customFormat="1" ht="45" customHeight="1">
      <c r="B122" s="66"/>
      <c r="C122" s="106" t="s">
        <v>1628</v>
      </c>
      <c r="D122" s="106"/>
      <c r="E122" s="106"/>
      <c r="F122" s="106"/>
      <c r="G122" s="106"/>
      <c r="H122" s="106"/>
      <c r="I122" s="106"/>
      <c r="J122" s="106"/>
      <c r="K122" s="67"/>
    </row>
    <row r="123" spans="2:11" customFormat="1" ht="17.25" customHeight="1">
      <c r="B123" s="68"/>
      <c r="C123" s="42" t="s">
        <v>1574</v>
      </c>
      <c r="D123" s="42"/>
      <c r="E123" s="42"/>
      <c r="F123" s="42" t="s">
        <v>1575</v>
      </c>
      <c r="G123" s="43"/>
      <c r="H123" s="42" t="s">
        <v>59</v>
      </c>
      <c r="I123" s="42" t="s">
        <v>62</v>
      </c>
      <c r="J123" s="42" t="s">
        <v>1576</v>
      </c>
      <c r="K123" s="69"/>
    </row>
    <row r="124" spans="2:11" customFormat="1" ht="17.25" customHeight="1">
      <c r="B124" s="68"/>
      <c r="C124" s="44" t="s">
        <v>1577</v>
      </c>
      <c r="D124" s="44"/>
      <c r="E124" s="44"/>
      <c r="F124" s="45" t="s">
        <v>1578</v>
      </c>
      <c r="G124" s="46"/>
      <c r="H124" s="44"/>
      <c r="I124" s="44"/>
      <c r="J124" s="44" t="s">
        <v>1579</v>
      </c>
      <c r="K124" s="69"/>
    </row>
    <row r="125" spans="2:11" customFormat="1" ht="5.25" customHeight="1">
      <c r="B125" s="70"/>
      <c r="C125" s="47"/>
      <c r="D125" s="47"/>
      <c r="E125" s="47"/>
      <c r="F125" s="47"/>
      <c r="G125" s="71"/>
      <c r="H125" s="47"/>
      <c r="I125" s="47"/>
      <c r="J125" s="47"/>
      <c r="K125" s="72"/>
    </row>
    <row r="126" spans="2:11" customFormat="1" ht="15" customHeight="1">
      <c r="B126" s="70"/>
      <c r="C126" s="29" t="s">
        <v>1583</v>
      </c>
      <c r="D126" s="49"/>
      <c r="E126" s="49"/>
      <c r="F126" s="50" t="s">
        <v>1580</v>
      </c>
      <c r="G126" s="29"/>
      <c r="H126" s="29" t="s">
        <v>1620</v>
      </c>
      <c r="I126" s="29" t="s">
        <v>1582</v>
      </c>
      <c r="J126" s="29">
        <v>120</v>
      </c>
      <c r="K126" s="73"/>
    </row>
    <row r="127" spans="2:11" customFormat="1" ht="15" customHeight="1">
      <c r="B127" s="70"/>
      <c r="C127" s="29" t="s">
        <v>1629</v>
      </c>
      <c r="D127" s="29"/>
      <c r="E127" s="29"/>
      <c r="F127" s="50" t="s">
        <v>1580</v>
      </c>
      <c r="G127" s="29"/>
      <c r="H127" s="29" t="s">
        <v>1630</v>
      </c>
      <c r="I127" s="29" t="s">
        <v>1582</v>
      </c>
      <c r="J127" s="29" t="s">
        <v>1631</v>
      </c>
      <c r="K127" s="73"/>
    </row>
    <row r="128" spans="2:11" customFormat="1" ht="15" customHeight="1">
      <c r="B128" s="70"/>
      <c r="C128" s="29" t="s">
        <v>1528</v>
      </c>
      <c r="D128" s="29"/>
      <c r="E128" s="29"/>
      <c r="F128" s="50" t="s">
        <v>1580</v>
      </c>
      <c r="G128" s="29"/>
      <c r="H128" s="29" t="s">
        <v>1632</v>
      </c>
      <c r="I128" s="29" t="s">
        <v>1582</v>
      </c>
      <c r="J128" s="29" t="s">
        <v>1631</v>
      </c>
      <c r="K128" s="73"/>
    </row>
    <row r="129" spans="2:11" customFormat="1" ht="15" customHeight="1">
      <c r="B129" s="70"/>
      <c r="C129" s="29" t="s">
        <v>1591</v>
      </c>
      <c r="D129" s="29"/>
      <c r="E129" s="29"/>
      <c r="F129" s="50" t="s">
        <v>1586</v>
      </c>
      <c r="G129" s="29"/>
      <c r="H129" s="29" t="s">
        <v>1592</v>
      </c>
      <c r="I129" s="29" t="s">
        <v>1582</v>
      </c>
      <c r="J129" s="29">
        <v>15</v>
      </c>
      <c r="K129" s="73"/>
    </row>
    <row r="130" spans="2:11" customFormat="1" ht="15" customHeight="1">
      <c r="B130" s="70"/>
      <c r="C130" s="29" t="s">
        <v>1593</v>
      </c>
      <c r="D130" s="29"/>
      <c r="E130" s="29"/>
      <c r="F130" s="50" t="s">
        <v>1586</v>
      </c>
      <c r="G130" s="29"/>
      <c r="H130" s="29" t="s">
        <v>1594</v>
      </c>
      <c r="I130" s="29" t="s">
        <v>1582</v>
      </c>
      <c r="J130" s="29">
        <v>15</v>
      </c>
      <c r="K130" s="73"/>
    </row>
    <row r="131" spans="2:11" customFormat="1" ht="15" customHeight="1">
      <c r="B131" s="70"/>
      <c r="C131" s="29" t="s">
        <v>1595</v>
      </c>
      <c r="D131" s="29"/>
      <c r="E131" s="29"/>
      <c r="F131" s="50" t="s">
        <v>1586</v>
      </c>
      <c r="G131" s="29"/>
      <c r="H131" s="29" t="s">
        <v>1596</v>
      </c>
      <c r="I131" s="29" t="s">
        <v>1582</v>
      </c>
      <c r="J131" s="29">
        <v>20</v>
      </c>
      <c r="K131" s="73"/>
    </row>
    <row r="132" spans="2:11" customFormat="1" ht="15" customHeight="1">
      <c r="B132" s="70"/>
      <c r="C132" s="29" t="s">
        <v>1597</v>
      </c>
      <c r="D132" s="29"/>
      <c r="E132" s="29"/>
      <c r="F132" s="50" t="s">
        <v>1586</v>
      </c>
      <c r="G132" s="29"/>
      <c r="H132" s="29" t="s">
        <v>1598</v>
      </c>
      <c r="I132" s="29" t="s">
        <v>1582</v>
      </c>
      <c r="J132" s="29">
        <v>20</v>
      </c>
      <c r="K132" s="73"/>
    </row>
    <row r="133" spans="2:11" customFormat="1" ht="15" customHeight="1">
      <c r="B133" s="70"/>
      <c r="C133" s="29" t="s">
        <v>1585</v>
      </c>
      <c r="D133" s="29"/>
      <c r="E133" s="29"/>
      <c r="F133" s="50" t="s">
        <v>1586</v>
      </c>
      <c r="G133" s="29"/>
      <c r="H133" s="29" t="s">
        <v>1620</v>
      </c>
      <c r="I133" s="29" t="s">
        <v>1582</v>
      </c>
      <c r="J133" s="29">
        <v>50</v>
      </c>
      <c r="K133" s="73"/>
    </row>
    <row r="134" spans="2:11" customFormat="1" ht="15" customHeight="1">
      <c r="B134" s="70"/>
      <c r="C134" s="29" t="s">
        <v>1599</v>
      </c>
      <c r="D134" s="29"/>
      <c r="E134" s="29"/>
      <c r="F134" s="50" t="s">
        <v>1586</v>
      </c>
      <c r="G134" s="29"/>
      <c r="H134" s="29" t="s">
        <v>1620</v>
      </c>
      <c r="I134" s="29" t="s">
        <v>1582</v>
      </c>
      <c r="J134" s="29">
        <v>50</v>
      </c>
      <c r="K134" s="73"/>
    </row>
    <row r="135" spans="2:11" customFormat="1" ht="15" customHeight="1">
      <c r="B135" s="70"/>
      <c r="C135" s="29" t="s">
        <v>1605</v>
      </c>
      <c r="D135" s="29"/>
      <c r="E135" s="29"/>
      <c r="F135" s="50" t="s">
        <v>1586</v>
      </c>
      <c r="G135" s="29"/>
      <c r="H135" s="29" t="s">
        <v>1620</v>
      </c>
      <c r="I135" s="29" t="s">
        <v>1582</v>
      </c>
      <c r="J135" s="29">
        <v>50</v>
      </c>
      <c r="K135" s="73"/>
    </row>
    <row r="136" spans="2:11" customFormat="1" ht="15" customHeight="1">
      <c r="B136" s="70"/>
      <c r="C136" s="29" t="s">
        <v>1607</v>
      </c>
      <c r="D136" s="29"/>
      <c r="E136" s="29"/>
      <c r="F136" s="50" t="s">
        <v>1586</v>
      </c>
      <c r="G136" s="29"/>
      <c r="H136" s="29" t="s">
        <v>1620</v>
      </c>
      <c r="I136" s="29" t="s">
        <v>1582</v>
      </c>
      <c r="J136" s="29">
        <v>50</v>
      </c>
      <c r="K136" s="73"/>
    </row>
    <row r="137" spans="2:11" customFormat="1" ht="15" customHeight="1">
      <c r="B137" s="70"/>
      <c r="C137" s="29" t="s">
        <v>1608</v>
      </c>
      <c r="D137" s="29"/>
      <c r="E137" s="29"/>
      <c r="F137" s="50" t="s">
        <v>1586</v>
      </c>
      <c r="G137" s="29"/>
      <c r="H137" s="29" t="s">
        <v>1633</v>
      </c>
      <c r="I137" s="29" t="s">
        <v>1582</v>
      </c>
      <c r="J137" s="29">
        <v>255</v>
      </c>
      <c r="K137" s="73"/>
    </row>
    <row r="138" spans="2:11" customFormat="1" ht="15" customHeight="1">
      <c r="B138" s="70"/>
      <c r="C138" s="29" t="s">
        <v>1610</v>
      </c>
      <c r="D138" s="29"/>
      <c r="E138" s="29"/>
      <c r="F138" s="50" t="s">
        <v>1580</v>
      </c>
      <c r="G138" s="29"/>
      <c r="H138" s="29" t="s">
        <v>1634</v>
      </c>
      <c r="I138" s="29" t="s">
        <v>1612</v>
      </c>
      <c r="J138" s="29"/>
      <c r="K138" s="73"/>
    </row>
    <row r="139" spans="2:11" customFormat="1" ht="15" customHeight="1">
      <c r="B139" s="70"/>
      <c r="C139" s="29" t="s">
        <v>1613</v>
      </c>
      <c r="D139" s="29"/>
      <c r="E139" s="29"/>
      <c r="F139" s="50" t="s">
        <v>1580</v>
      </c>
      <c r="G139" s="29"/>
      <c r="H139" s="29" t="s">
        <v>1635</v>
      </c>
      <c r="I139" s="29" t="s">
        <v>1615</v>
      </c>
      <c r="J139" s="29"/>
      <c r="K139" s="73"/>
    </row>
    <row r="140" spans="2:11" customFormat="1" ht="15" customHeight="1">
      <c r="B140" s="70"/>
      <c r="C140" s="29" t="s">
        <v>1616</v>
      </c>
      <c r="D140" s="29"/>
      <c r="E140" s="29"/>
      <c r="F140" s="50" t="s">
        <v>1580</v>
      </c>
      <c r="G140" s="29"/>
      <c r="H140" s="29" t="s">
        <v>1616</v>
      </c>
      <c r="I140" s="29" t="s">
        <v>1615</v>
      </c>
      <c r="J140" s="29"/>
      <c r="K140" s="73"/>
    </row>
    <row r="141" spans="2:11" customFormat="1" ht="15" customHeight="1">
      <c r="B141" s="70"/>
      <c r="C141" s="29" t="s">
        <v>43</v>
      </c>
      <c r="D141" s="29"/>
      <c r="E141" s="29"/>
      <c r="F141" s="50" t="s">
        <v>1580</v>
      </c>
      <c r="G141" s="29"/>
      <c r="H141" s="29" t="s">
        <v>1636</v>
      </c>
      <c r="I141" s="29" t="s">
        <v>1615</v>
      </c>
      <c r="J141" s="29"/>
      <c r="K141" s="73"/>
    </row>
    <row r="142" spans="2:11" customFormat="1" ht="15" customHeight="1">
      <c r="B142" s="70"/>
      <c r="C142" s="29" t="s">
        <v>1637</v>
      </c>
      <c r="D142" s="29"/>
      <c r="E142" s="29"/>
      <c r="F142" s="50" t="s">
        <v>1580</v>
      </c>
      <c r="G142" s="29"/>
      <c r="H142" s="29" t="s">
        <v>1638</v>
      </c>
      <c r="I142" s="29" t="s">
        <v>1615</v>
      </c>
      <c r="J142" s="29"/>
      <c r="K142" s="73"/>
    </row>
    <row r="143" spans="2:11" customFormat="1" ht="15" customHeight="1">
      <c r="B143" s="74"/>
      <c r="C143" s="75"/>
      <c r="D143" s="75"/>
      <c r="E143" s="75"/>
      <c r="F143" s="75"/>
      <c r="G143" s="75"/>
      <c r="H143" s="75"/>
      <c r="I143" s="75"/>
      <c r="J143" s="75"/>
      <c r="K143" s="76"/>
    </row>
    <row r="144" spans="2:11" customFormat="1" ht="18.75" customHeight="1">
      <c r="B144" s="61"/>
      <c r="C144" s="61"/>
      <c r="D144" s="61"/>
      <c r="E144" s="61"/>
      <c r="F144" s="62"/>
      <c r="G144" s="61"/>
      <c r="H144" s="61"/>
      <c r="I144" s="61"/>
      <c r="J144" s="61"/>
      <c r="K144" s="61"/>
    </row>
    <row r="145" spans="2:11" customFormat="1" ht="18.75" customHeight="1">
      <c r="B145" s="36"/>
      <c r="C145" s="36"/>
      <c r="D145" s="36"/>
      <c r="E145" s="36"/>
      <c r="F145" s="36"/>
      <c r="G145" s="36"/>
      <c r="H145" s="36"/>
      <c r="I145" s="36"/>
      <c r="J145" s="36"/>
      <c r="K145" s="36"/>
    </row>
    <row r="146" spans="2:11" customFormat="1" ht="7.5" customHeight="1">
      <c r="B146" s="37"/>
      <c r="C146" s="38"/>
      <c r="D146" s="38"/>
      <c r="E146" s="38"/>
      <c r="F146" s="38"/>
      <c r="G146" s="38"/>
      <c r="H146" s="38"/>
      <c r="I146" s="38"/>
      <c r="J146" s="38"/>
      <c r="K146" s="39"/>
    </row>
    <row r="147" spans="2:11" customFormat="1" ht="45" customHeight="1">
      <c r="B147" s="40"/>
      <c r="C147" s="108" t="s">
        <v>1639</v>
      </c>
      <c r="D147" s="108"/>
      <c r="E147" s="108"/>
      <c r="F147" s="108"/>
      <c r="G147" s="108"/>
      <c r="H147" s="108"/>
      <c r="I147" s="108"/>
      <c r="J147" s="108"/>
      <c r="K147" s="41"/>
    </row>
    <row r="148" spans="2:11" customFormat="1" ht="17.25" customHeight="1">
      <c r="B148" s="40"/>
      <c r="C148" s="42" t="s">
        <v>1574</v>
      </c>
      <c r="D148" s="42"/>
      <c r="E148" s="42"/>
      <c r="F148" s="42" t="s">
        <v>1575</v>
      </c>
      <c r="G148" s="43"/>
      <c r="H148" s="42" t="s">
        <v>59</v>
      </c>
      <c r="I148" s="42" t="s">
        <v>62</v>
      </c>
      <c r="J148" s="42" t="s">
        <v>1576</v>
      </c>
      <c r="K148" s="41"/>
    </row>
    <row r="149" spans="2:11" customFormat="1" ht="17.25" customHeight="1">
      <c r="B149" s="40"/>
      <c r="C149" s="44" t="s">
        <v>1577</v>
      </c>
      <c r="D149" s="44"/>
      <c r="E149" s="44"/>
      <c r="F149" s="45" t="s">
        <v>1578</v>
      </c>
      <c r="G149" s="46"/>
      <c r="H149" s="44"/>
      <c r="I149" s="44"/>
      <c r="J149" s="44" t="s">
        <v>1579</v>
      </c>
      <c r="K149" s="41"/>
    </row>
    <row r="150" spans="2:11" customFormat="1" ht="5.25" customHeight="1">
      <c r="B150" s="52"/>
      <c r="C150" s="47"/>
      <c r="D150" s="47"/>
      <c r="E150" s="47"/>
      <c r="F150" s="47"/>
      <c r="G150" s="48"/>
      <c r="H150" s="47"/>
      <c r="I150" s="47"/>
      <c r="J150" s="47"/>
      <c r="K150" s="73"/>
    </row>
    <row r="151" spans="2:11" customFormat="1" ht="15" customHeight="1">
      <c r="B151" s="52"/>
      <c r="C151" s="77" t="s">
        <v>1583</v>
      </c>
      <c r="D151" s="29"/>
      <c r="E151" s="29"/>
      <c r="F151" s="78" t="s">
        <v>1580</v>
      </c>
      <c r="G151" s="29"/>
      <c r="H151" s="77" t="s">
        <v>1620</v>
      </c>
      <c r="I151" s="77" t="s">
        <v>1582</v>
      </c>
      <c r="J151" s="77">
        <v>120</v>
      </c>
      <c r="K151" s="73"/>
    </row>
    <row r="152" spans="2:11" customFormat="1" ht="15" customHeight="1">
      <c r="B152" s="52"/>
      <c r="C152" s="77" t="s">
        <v>1629</v>
      </c>
      <c r="D152" s="29"/>
      <c r="E152" s="29"/>
      <c r="F152" s="78" t="s">
        <v>1580</v>
      </c>
      <c r="G152" s="29"/>
      <c r="H152" s="77" t="s">
        <v>1640</v>
      </c>
      <c r="I152" s="77" t="s">
        <v>1582</v>
      </c>
      <c r="J152" s="77" t="s">
        <v>1631</v>
      </c>
      <c r="K152" s="73"/>
    </row>
    <row r="153" spans="2:11" customFormat="1" ht="15" customHeight="1">
      <c r="B153" s="52"/>
      <c r="C153" s="77" t="s">
        <v>1528</v>
      </c>
      <c r="D153" s="29"/>
      <c r="E153" s="29"/>
      <c r="F153" s="78" t="s">
        <v>1580</v>
      </c>
      <c r="G153" s="29"/>
      <c r="H153" s="77" t="s">
        <v>1641</v>
      </c>
      <c r="I153" s="77" t="s">
        <v>1582</v>
      </c>
      <c r="J153" s="77" t="s">
        <v>1631</v>
      </c>
      <c r="K153" s="73"/>
    </row>
    <row r="154" spans="2:11" customFormat="1" ht="15" customHeight="1">
      <c r="B154" s="52"/>
      <c r="C154" s="77" t="s">
        <v>1585</v>
      </c>
      <c r="D154" s="29"/>
      <c r="E154" s="29"/>
      <c r="F154" s="78" t="s">
        <v>1586</v>
      </c>
      <c r="G154" s="29"/>
      <c r="H154" s="77" t="s">
        <v>1620</v>
      </c>
      <c r="I154" s="77" t="s">
        <v>1582</v>
      </c>
      <c r="J154" s="77">
        <v>50</v>
      </c>
      <c r="K154" s="73"/>
    </row>
    <row r="155" spans="2:11" customFormat="1" ht="15" customHeight="1">
      <c r="B155" s="52"/>
      <c r="C155" s="77" t="s">
        <v>1588</v>
      </c>
      <c r="D155" s="29"/>
      <c r="E155" s="29"/>
      <c r="F155" s="78" t="s">
        <v>1580</v>
      </c>
      <c r="G155" s="29"/>
      <c r="H155" s="77" t="s">
        <v>1620</v>
      </c>
      <c r="I155" s="77" t="s">
        <v>1590</v>
      </c>
      <c r="J155" s="77"/>
      <c r="K155" s="73"/>
    </row>
    <row r="156" spans="2:11" customFormat="1" ht="15" customHeight="1">
      <c r="B156" s="52"/>
      <c r="C156" s="77" t="s">
        <v>1599</v>
      </c>
      <c r="D156" s="29"/>
      <c r="E156" s="29"/>
      <c r="F156" s="78" t="s">
        <v>1586</v>
      </c>
      <c r="G156" s="29"/>
      <c r="H156" s="77" t="s">
        <v>1620</v>
      </c>
      <c r="I156" s="77" t="s">
        <v>1582</v>
      </c>
      <c r="J156" s="77">
        <v>50</v>
      </c>
      <c r="K156" s="73"/>
    </row>
    <row r="157" spans="2:11" customFormat="1" ht="15" customHeight="1">
      <c r="B157" s="52"/>
      <c r="C157" s="77" t="s">
        <v>1607</v>
      </c>
      <c r="D157" s="29"/>
      <c r="E157" s="29"/>
      <c r="F157" s="78" t="s">
        <v>1586</v>
      </c>
      <c r="G157" s="29"/>
      <c r="H157" s="77" t="s">
        <v>1620</v>
      </c>
      <c r="I157" s="77" t="s">
        <v>1582</v>
      </c>
      <c r="J157" s="77">
        <v>50</v>
      </c>
      <c r="K157" s="73"/>
    </row>
    <row r="158" spans="2:11" customFormat="1" ht="15" customHeight="1">
      <c r="B158" s="52"/>
      <c r="C158" s="77" t="s">
        <v>1605</v>
      </c>
      <c r="D158" s="29"/>
      <c r="E158" s="29"/>
      <c r="F158" s="78" t="s">
        <v>1586</v>
      </c>
      <c r="G158" s="29"/>
      <c r="H158" s="77" t="s">
        <v>1620</v>
      </c>
      <c r="I158" s="77" t="s">
        <v>1582</v>
      </c>
      <c r="J158" s="77">
        <v>50</v>
      </c>
      <c r="K158" s="73"/>
    </row>
    <row r="159" spans="2:11" customFormat="1" ht="15" customHeight="1">
      <c r="B159" s="52"/>
      <c r="C159" s="77" t="s">
        <v>95</v>
      </c>
      <c r="D159" s="29"/>
      <c r="E159" s="29"/>
      <c r="F159" s="78" t="s">
        <v>1580</v>
      </c>
      <c r="G159" s="29"/>
      <c r="H159" s="77" t="s">
        <v>1642</v>
      </c>
      <c r="I159" s="77" t="s">
        <v>1582</v>
      </c>
      <c r="J159" s="77" t="s">
        <v>1643</v>
      </c>
      <c r="K159" s="73"/>
    </row>
    <row r="160" spans="2:11" customFormat="1" ht="15" customHeight="1">
      <c r="B160" s="52"/>
      <c r="C160" s="77" t="s">
        <v>1644</v>
      </c>
      <c r="D160" s="29"/>
      <c r="E160" s="29"/>
      <c r="F160" s="78" t="s">
        <v>1580</v>
      </c>
      <c r="G160" s="29"/>
      <c r="H160" s="77" t="s">
        <v>1645</v>
      </c>
      <c r="I160" s="77" t="s">
        <v>1615</v>
      </c>
      <c r="J160" s="77"/>
      <c r="K160" s="73"/>
    </row>
    <row r="161" spans="2:11" customFormat="1" ht="15" customHeight="1">
      <c r="B161" s="79"/>
      <c r="C161" s="59"/>
      <c r="D161" s="59"/>
      <c r="E161" s="59"/>
      <c r="F161" s="59"/>
      <c r="G161" s="59"/>
      <c r="H161" s="59"/>
      <c r="I161" s="59"/>
      <c r="J161" s="59"/>
      <c r="K161" s="80"/>
    </row>
    <row r="162" spans="2:11" customFormat="1" ht="18.75" customHeight="1">
      <c r="B162" s="61"/>
      <c r="C162" s="71"/>
      <c r="D162" s="71"/>
      <c r="E162" s="71"/>
      <c r="F162" s="81"/>
      <c r="G162" s="71"/>
      <c r="H162" s="71"/>
      <c r="I162" s="71"/>
      <c r="J162" s="71"/>
      <c r="K162" s="61"/>
    </row>
    <row r="163" spans="2:11" customFormat="1" ht="18.75" customHeight="1">
      <c r="B163" s="36"/>
      <c r="C163" s="36"/>
      <c r="D163" s="36"/>
      <c r="E163" s="36"/>
      <c r="F163" s="36"/>
      <c r="G163" s="36"/>
      <c r="H163" s="36"/>
      <c r="I163" s="36"/>
      <c r="J163" s="36"/>
      <c r="K163" s="36"/>
    </row>
    <row r="164" spans="2:11" customFormat="1" ht="7.5" customHeight="1">
      <c r="B164" s="18"/>
      <c r="C164" s="19"/>
      <c r="D164" s="19"/>
      <c r="E164" s="19"/>
      <c r="F164" s="19"/>
      <c r="G164" s="19"/>
      <c r="H164" s="19"/>
      <c r="I164" s="19"/>
      <c r="J164" s="19"/>
      <c r="K164" s="20"/>
    </row>
    <row r="165" spans="2:11" customFormat="1" ht="45" customHeight="1">
      <c r="B165" s="21"/>
      <c r="C165" s="106" t="s">
        <v>1646</v>
      </c>
      <c r="D165" s="106"/>
      <c r="E165" s="106"/>
      <c r="F165" s="106"/>
      <c r="G165" s="106"/>
      <c r="H165" s="106"/>
      <c r="I165" s="106"/>
      <c r="J165" s="106"/>
      <c r="K165" s="22"/>
    </row>
    <row r="166" spans="2:11" customFormat="1" ht="17.25" customHeight="1">
      <c r="B166" s="21"/>
      <c r="C166" s="42" t="s">
        <v>1574</v>
      </c>
      <c r="D166" s="42"/>
      <c r="E166" s="42"/>
      <c r="F166" s="42" t="s">
        <v>1575</v>
      </c>
      <c r="G166" s="82"/>
      <c r="H166" s="83" t="s">
        <v>59</v>
      </c>
      <c r="I166" s="83" t="s">
        <v>62</v>
      </c>
      <c r="J166" s="42" t="s">
        <v>1576</v>
      </c>
      <c r="K166" s="22"/>
    </row>
    <row r="167" spans="2:11" customFormat="1" ht="17.25" customHeight="1">
      <c r="B167" s="23"/>
      <c r="C167" s="44" t="s">
        <v>1577</v>
      </c>
      <c r="D167" s="44"/>
      <c r="E167" s="44"/>
      <c r="F167" s="45" t="s">
        <v>1578</v>
      </c>
      <c r="G167" s="84"/>
      <c r="H167" s="85"/>
      <c r="I167" s="85"/>
      <c r="J167" s="44" t="s">
        <v>1579</v>
      </c>
      <c r="K167" s="24"/>
    </row>
    <row r="168" spans="2:11" customFormat="1" ht="5.25" customHeight="1">
      <c r="B168" s="52"/>
      <c r="C168" s="47"/>
      <c r="D168" s="47"/>
      <c r="E168" s="47"/>
      <c r="F168" s="47"/>
      <c r="G168" s="48"/>
      <c r="H168" s="47"/>
      <c r="I168" s="47"/>
      <c r="J168" s="47"/>
      <c r="K168" s="73"/>
    </row>
    <row r="169" spans="2:11" customFormat="1" ht="15" customHeight="1">
      <c r="B169" s="52"/>
      <c r="C169" s="29" t="s">
        <v>1583</v>
      </c>
      <c r="D169" s="29"/>
      <c r="E169" s="29"/>
      <c r="F169" s="50" t="s">
        <v>1580</v>
      </c>
      <c r="G169" s="29"/>
      <c r="H169" s="29" t="s">
        <v>1620</v>
      </c>
      <c r="I169" s="29" t="s">
        <v>1582</v>
      </c>
      <c r="J169" s="29">
        <v>120</v>
      </c>
      <c r="K169" s="73"/>
    </row>
    <row r="170" spans="2:11" customFormat="1" ht="15" customHeight="1">
      <c r="B170" s="52"/>
      <c r="C170" s="29" t="s">
        <v>1629</v>
      </c>
      <c r="D170" s="29"/>
      <c r="E170" s="29"/>
      <c r="F170" s="50" t="s">
        <v>1580</v>
      </c>
      <c r="G170" s="29"/>
      <c r="H170" s="29" t="s">
        <v>1630</v>
      </c>
      <c r="I170" s="29" t="s">
        <v>1582</v>
      </c>
      <c r="J170" s="29" t="s">
        <v>1631</v>
      </c>
      <c r="K170" s="73"/>
    </row>
    <row r="171" spans="2:11" customFormat="1" ht="15" customHeight="1">
      <c r="B171" s="52"/>
      <c r="C171" s="29" t="s">
        <v>1528</v>
      </c>
      <c r="D171" s="29"/>
      <c r="E171" s="29"/>
      <c r="F171" s="50" t="s">
        <v>1580</v>
      </c>
      <c r="G171" s="29"/>
      <c r="H171" s="29" t="s">
        <v>1647</v>
      </c>
      <c r="I171" s="29" t="s">
        <v>1582</v>
      </c>
      <c r="J171" s="29" t="s">
        <v>1631</v>
      </c>
      <c r="K171" s="73"/>
    </row>
    <row r="172" spans="2:11" customFormat="1" ht="15" customHeight="1">
      <c r="B172" s="52"/>
      <c r="C172" s="29" t="s">
        <v>1585</v>
      </c>
      <c r="D172" s="29"/>
      <c r="E172" s="29"/>
      <c r="F172" s="50" t="s">
        <v>1586</v>
      </c>
      <c r="G172" s="29"/>
      <c r="H172" s="29" t="s">
        <v>1647</v>
      </c>
      <c r="I172" s="29" t="s">
        <v>1582</v>
      </c>
      <c r="J172" s="29">
        <v>50</v>
      </c>
      <c r="K172" s="73"/>
    </row>
    <row r="173" spans="2:11" customFormat="1" ht="15" customHeight="1">
      <c r="B173" s="52"/>
      <c r="C173" s="29" t="s">
        <v>1588</v>
      </c>
      <c r="D173" s="29"/>
      <c r="E173" s="29"/>
      <c r="F173" s="50" t="s">
        <v>1580</v>
      </c>
      <c r="G173" s="29"/>
      <c r="H173" s="29" t="s">
        <v>1647</v>
      </c>
      <c r="I173" s="29" t="s">
        <v>1590</v>
      </c>
      <c r="J173" s="29"/>
      <c r="K173" s="73"/>
    </row>
    <row r="174" spans="2:11" customFormat="1" ht="15" customHeight="1">
      <c r="B174" s="52"/>
      <c r="C174" s="29" t="s">
        <v>1599</v>
      </c>
      <c r="D174" s="29"/>
      <c r="E174" s="29"/>
      <c r="F174" s="50" t="s">
        <v>1586</v>
      </c>
      <c r="G174" s="29"/>
      <c r="H174" s="29" t="s">
        <v>1647</v>
      </c>
      <c r="I174" s="29" t="s">
        <v>1582</v>
      </c>
      <c r="J174" s="29">
        <v>50</v>
      </c>
      <c r="K174" s="73"/>
    </row>
    <row r="175" spans="2:11" customFormat="1" ht="15" customHeight="1">
      <c r="B175" s="52"/>
      <c r="C175" s="29" t="s">
        <v>1607</v>
      </c>
      <c r="D175" s="29"/>
      <c r="E175" s="29"/>
      <c r="F175" s="50" t="s">
        <v>1586</v>
      </c>
      <c r="G175" s="29"/>
      <c r="H175" s="29" t="s">
        <v>1647</v>
      </c>
      <c r="I175" s="29" t="s">
        <v>1582</v>
      </c>
      <c r="J175" s="29">
        <v>50</v>
      </c>
      <c r="K175" s="73"/>
    </row>
    <row r="176" spans="2:11" customFormat="1" ht="15" customHeight="1">
      <c r="B176" s="52"/>
      <c r="C176" s="29" t="s">
        <v>1605</v>
      </c>
      <c r="D176" s="29"/>
      <c r="E176" s="29"/>
      <c r="F176" s="50" t="s">
        <v>1586</v>
      </c>
      <c r="G176" s="29"/>
      <c r="H176" s="29" t="s">
        <v>1647</v>
      </c>
      <c r="I176" s="29" t="s">
        <v>1582</v>
      </c>
      <c r="J176" s="29">
        <v>50</v>
      </c>
      <c r="K176" s="73"/>
    </row>
    <row r="177" spans="2:11" customFormat="1" ht="15" customHeight="1">
      <c r="B177" s="52"/>
      <c r="C177" s="29" t="s">
        <v>127</v>
      </c>
      <c r="D177" s="29"/>
      <c r="E177" s="29"/>
      <c r="F177" s="50" t="s">
        <v>1580</v>
      </c>
      <c r="G177" s="29"/>
      <c r="H177" s="29" t="s">
        <v>1648</v>
      </c>
      <c r="I177" s="29" t="s">
        <v>1649</v>
      </c>
      <c r="J177" s="29"/>
      <c r="K177" s="73"/>
    </row>
    <row r="178" spans="2:11" customFormat="1" ht="15" customHeight="1">
      <c r="B178" s="52"/>
      <c r="C178" s="29" t="s">
        <v>62</v>
      </c>
      <c r="D178" s="29"/>
      <c r="E178" s="29"/>
      <c r="F178" s="50" t="s">
        <v>1580</v>
      </c>
      <c r="G178" s="29"/>
      <c r="H178" s="29" t="s">
        <v>1650</v>
      </c>
      <c r="I178" s="29" t="s">
        <v>1651</v>
      </c>
      <c r="J178" s="29">
        <v>1</v>
      </c>
      <c r="K178" s="73"/>
    </row>
    <row r="179" spans="2:11" customFormat="1" ht="15" customHeight="1">
      <c r="B179" s="52"/>
      <c r="C179" s="29" t="s">
        <v>58</v>
      </c>
      <c r="D179" s="29"/>
      <c r="E179" s="29"/>
      <c r="F179" s="50" t="s">
        <v>1580</v>
      </c>
      <c r="G179" s="29"/>
      <c r="H179" s="29" t="s">
        <v>1652</v>
      </c>
      <c r="I179" s="29" t="s">
        <v>1582</v>
      </c>
      <c r="J179" s="29">
        <v>20</v>
      </c>
      <c r="K179" s="73"/>
    </row>
    <row r="180" spans="2:11" customFormat="1" ht="15" customHeight="1">
      <c r="B180" s="52"/>
      <c r="C180" s="29" t="s">
        <v>59</v>
      </c>
      <c r="D180" s="29"/>
      <c r="E180" s="29"/>
      <c r="F180" s="50" t="s">
        <v>1580</v>
      </c>
      <c r="G180" s="29"/>
      <c r="H180" s="29" t="s">
        <v>1653</v>
      </c>
      <c r="I180" s="29" t="s">
        <v>1582</v>
      </c>
      <c r="J180" s="29">
        <v>255</v>
      </c>
      <c r="K180" s="73"/>
    </row>
    <row r="181" spans="2:11" customFormat="1" ht="15" customHeight="1">
      <c r="B181" s="52"/>
      <c r="C181" s="29" t="s">
        <v>128</v>
      </c>
      <c r="D181" s="29"/>
      <c r="E181" s="29"/>
      <c r="F181" s="50" t="s">
        <v>1580</v>
      </c>
      <c r="G181" s="29"/>
      <c r="H181" s="29" t="s">
        <v>1544</v>
      </c>
      <c r="I181" s="29" t="s">
        <v>1582</v>
      </c>
      <c r="J181" s="29">
        <v>10</v>
      </c>
      <c r="K181" s="73"/>
    </row>
    <row r="182" spans="2:11" customFormat="1" ht="15" customHeight="1">
      <c r="B182" s="52"/>
      <c r="C182" s="29" t="s">
        <v>129</v>
      </c>
      <c r="D182" s="29"/>
      <c r="E182" s="29"/>
      <c r="F182" s="50" t="s">
        <v>1580</v>
      </c>
      <c r="G182" s="29"/>
      <c r="H182" s="29" t="s">
        <v>1654</v>
      </c>
      <c r="I182" s="29" t="s">
        <v>1615</v>
      </c>
      <c r="J182" s="29"/>
      <c r="K182" s="73"/>
    </row>
    <row r="183" spans="2:11" customFormat="1" ht="15" customHeight="1">
      <c r="B183" s="52"/>
      <c r="C183" s="29" t="s">
        <v>1655</v>
      </c>
      <c r="D183" s="29"/>
      <c r="E183" s="29"/>
      <c r="F183" s="50" t="s">
        <v>1580</v>
      </c>
      <c r="G183" s="29"/>
      <c r="H183" s="29" t="s">
        <v>1656</v>
      </c>
      <c r="I183" s="29" t="s">
        <v>1615</v>
      </c>
      <c r="J183" s="29"/>
      <c r="K183" s="73"/>
    </row>
    <row r="184" spans="2:11" customFormat="1" ht="15" customHeight="1">
      <c r="B184" s="52"/>
      <c r="C184" s="29" t="s">
        <v>1644</v>
      </c>
      <c r="D184" s="29"/>
      <c r="E184" s="29"/>
      <c r="F184" s="50" t="s">
        <v>1580</v>
      </c>
      <c r="G184" s="29"/>
      <c r="H184" s="29" t="s">
        <v>1657</v>
      </c>
      <c r="I184" s="29" t="s">
        <v>1615</v>
      </c>
      <c r="J184" s="29"/>
      <c r="K184" s="73"/>
    </row>
    <row r="185" spans="2:11" customFormat="1" ht="15" customHeight="1">
      <c r="B185" s="52"/>
      <c r="C185" s="29" t="s">
        <v>131</v>
      </c>
      <c r="D185" s="29"/>
      <c r="E185" s="29"/>
      <c r="F185" s="50" t="s">
        <v>1586</v>
      </c>
      <c r="G185" s="29"/>
      <c r="H185" s="29" t="s">
        <v>1658</v>
      </c>
      <c r="I185" s="29" t="s">
        <v>1582</v>
      </c>
      <c r="J185" s="29">
        <v>50</v>
      </c>
      <c r="K185" s="73"/>
    </row>
    <row r="186" spans="2:11" customFormat="1" ht="15" customHeight="1">
      <c r="B186" s="52"/>
      <c r="C186" s="29" t="s">
        <v>1659</v>
      </c>
      <c r="D186" s="29"/>
      <c r="E186" s="29"/>
      <c r="F186" s="50" t="s">
        <v>1586</v>
      </c>
      <c r="G186" s="29"/>
      <c r="H186" s="29" t="s">
        <v>1660</v>
      </c>
      <c r="I186" s="29" t="s">
        <v>1661</v>
      </c>
      <c r="J186" s="29"/>
      <c r="K186" s="73"/>
    </row>
    <row r="187" spans="2:11" customFormat="1" ht="15" customHeight="1">
      <c r="B187" s="52"/>
      <c r="C187" s="29" t="s">
        <v>1662</v>
      </c>
      <c r="D187" s="29"/>
      <c r="E187" s="29"/>
      <c r="F187" s="50" t="s">
        <v>1586</v>
      </c>
      <c r="G187" s="29"/>
      <c r="H187" s="29" t="s">
        <v>1663</v>
      </c>
      <c r="I187" s="29" t="s">
        <v>1661</v>
      </c>
      <c r="J187" s="29"/>
      <c r="K187" s="73"/>
    </row>
    <row r="188" spans="2:11" customFormat="1" ht="15" customHeight="1">
      <c r="B188" s="52"/>
      <c r="C188" s="29" t="s">
        <v>1664</v>
      </c>
      <c r="D188" s="29"/>
      <c r="E188" s="29"/>
      <c r="F188" s="50" t="s">
        <v>1586</v>
      </c>
      <c r="G188" s="29"/>
      <c r="H188" s="29" t="s">
        <v>1665</v>
      </c>
      <c r="I188" s="29" t="s">
        <v>1661</v>
      </c>
      <c r="J188" s="29"/>
      <c r="K188" s="73"/>
    </row>
    <row r="189" spans="2:11" customFormat="1" ht="15" customHeight="1">
      <c r="B189" s="52"/>
      <c r="C189" s="86" t="s">
        <v>1666</v>
      </c>
      <c r="D189" s="29"/>
      <c r="E189" s="29"/>
      <c r="F189" s="50" t="s">
        <v>1586</v>
      </c>
      <c r="G189" s="29"/>
      <c r="H189" s="29" t="s">
        <v>1667</v>
      </c>
      <c r="I189" s="29" t="s">
        <v>1668</v>
      </c>
      <c r="J189" s="87" t="s">
        <v>1669</v>
      </c>
      <c r="K189" s="73"/>
    </row>
    <row r="190" spans="2:11" customFormat="1" ht="15" customHeight="1">
      <c r="B190" s="88"/>
      <c r="C190" s="89" t="s">
        <v>1670</v>
      </c>
      <c r="D190" s="90"/>
      <c r="E190" s="90"/>
      <c r="F190" s="91" t="s">
        <v>1586</v>
      </c>
      <c r="G190" s="90"/>
      <c r="H190" s="90" t="s">
        <v>1671</v>
      </c>
      <c r="I190" s="90" t="s">
        <v>1668</v>
      </c>
      <c r="J190" s="92" t="s">
        <v>1669</v>
      </c>
      <c r="K190" s="93"/>
    </row>
    <row r="191" spans="2:11" customFormat="1" ht="15" customHeight="1">
      <c r="B191" s="52"/>
      <c r="C191" s="86" t="s">
        <v>47</v>
      </c>
      <c r="D191" s="29"/>
      <c r="E191" s="29"/>
      <c r="F191" s="50" t="s">
        <v>1580</v>
      </c>
      <c r="G191" s="29"/>
      <c r="H191" s="26" t="s">
        <v>1672</v>
      </c>
      <c r="I191" s="29" t="s">
        <v>1673</v>
      </c>
      <c r="J191" s="29"/>
      <c r="K191" s="73"/>
    </row>
    <row r="192" spans="2:11" customFormat="1" ht="15" customHeight="1">
      <c r="B192" s="52"/>
      <c r="C192" s="86" t="s">
        <v>1674</v>
      </c>
      <c r="D192" s="29"/>
      <c r="E192" s="29"/>
      <c r="F192" s="50" t="s">
        <v>1580</v>
      </c>
      <c r="G192" s="29"/>
      <c r="H192" s="29" t="s">
        <v>1675</v>
      </c>
      <c r="I192" s="29" t="s">
        <v>1615</v>
      </c>
      <c r="J192" s="29"/>
      <c r="K192" s="73"/>
    </row>
    <row r="193" spans="2:11" customFormat="1" ht="15" customHeight="1">
      <c r="B193" s="52"/>
      <c r="C193" s="86" t="s">
        <v>1676</v>
      </c>
      <c r="D193" s="29"/>
      <c r="E193" s="29"/>
      <c r="F193" s="50" t="s">
        <v>1580</v>
      </c>
      <c r="G193" s="29"/>
      <c r="H193" s="29" t="s">
        <v>1677</v>
      </c>
      <c r="I193" s="29" t="s">
        <v>1615</v>
      </c>
      <c r="J193" s="29"/>
      <c r="K193" s="73"/>
    </row>
    <row r="194" spans="2:11" customFormat="1" ht="15" customHeight="1">
      <c r="B194" s="52"/>
      <c r="C194" s="86" t="s">
        <v>1678</v>
      </c>
      <c r="D194" s="29"/>
      <c r="E194" s="29"/>
      <c r="F194" s="50" t="s">
        <v>1586</v>
      </c>
      <c r="G194" s="29"/>
      <c r="H194" s="29" t="s">
        <v>1679</v>
      </c>
      <c r="I194" s="29" t="s">
        <v>1615</v>
      </c>
      <c r="J194" s="29"/>
      <c r="K194" s="73"/>
    </row>
    <row r="195" spans="2:11" customFormat="1" ht="15" customHeight="1">
      <c r="B195" s="79"/>
      <c r="C195" s="94"/>
      <c r="D195" s="59"/>
      <c r="E195" s="59"/>
      <c r="F195" s="59"/>
      <c r="G195" s="59"/>
      <c r="H195" s="59"/>
      <c r="I195" s="59"/>
      <c r="J195" s="59"/>
      <c r="K195" s="80"/>
    </row>
    <row r="196" spans="2:11" customFormat="1" ht="18.75" customHeight="1">
      <c r="B196" s="61"/>
      <c r="C196" s="71"/>
      <c r="D196" s="71"/>
      <c r="E196" s="71"/>
      <c r="F196" s="81"/>
      <c r="G196" s="71"/>
      <c r="H196" s="71"/>
      <c r="I196" s="71"/>
      <c r="J196" s="71"/>
      <c r="K196" s="61"/>
    </row>
    <row r="197" spans="2:11" customFormat="1" ht="18.75" customHeight="1">
      <c r="B197" s="61"/>
      <c r="C197" s="71"/>
      <c r="D197" s="71"/>
      <c r="E197" s="71"/>
      <c r="F197" s="81"/>
      <c r="G197" s="71"/>
      <c r="H197" s="71"/>
      <c r="I197" s="71"/>
      <c r="J197" s="71"/>
      <c r="K197" s="61"/>
    </row>
    <row r="198" spans="2:11" customFormat="1" ht="18.75" customHeight="1">
      <c r="B198" s="36"/>
      <c r="C198" s="36"/>
      <c r="D198" s="36"/>
      <c r="E198" s="36"/>
      <c r="F198" s="36"/>
      <c r="G198" s="36"/>
      <c r="H198" s="36"/>
      <c r="I198" s="36"/>
      <c r="J198" s="36"/>
      <c r="K198" s="36"/>
    </row>
    <row r="199" spans="2:11" customFormat="1" ht="13.5">
      <c r="B199" s="18"/>
      <c r="C199" s="19"/>
      <c r="D199" s="19"/>
      <c r="E199" s="19"/>
      <c r="F199" s="19"/>
      <c r="G199" s="19"/>
      <c r="H199" s="19"/>
      <c r="I199" s="19"/>
      <c r="J199" s="19"/>
      <c r="K199" s="20"/>
    </row>
    <row r="200" spans="2:11" customFormat="1" ht="21">
      <c r="B200" s="21"/>
      <c r="C200" s="106" t="s">
        <v>1680</v>
      </c>
      <c r="D200" s="106"/>
      <c r="E200" s="106"/>
      <c r="F200" s="106"/>
      <c r="G200" s="106"/>
      <c r="H200" s="106"/>
      <c r="I200" s="106"/>
      <c r="J200" s="106"/>
      <c r="K200" s="22"/>
    </row>
    <row r="201" spans="2:11" customFormat="1" ht="25.5" customHeight="1">
      <c r="B201" s="21"/>
      <c r="C201" s="95" t="s">
        <v>1681</v>
      </c>
      <c r="D201" s="95"/>
      <c r="E201" s="95"/>
      <c r="F201" s="95" t="s">
        <v>1682</v>
      </c>
      <c r="G201" s="96"/>
      <c r="H201" s="109" t="s">
        <v>1683</v>
      </c>
      <c r="I201" s="109"/>
      <c r="J201" s="109"/>
      <c r="K201" s="22"/>
    </row>
    <row r="202" spans="2:11" customFormat="1" ht="5.25" customHeight="1">
      <c r="B202" s="52"/>
      <c r="C202" s="47"/>
      <c r="D202" s="47"/>
      <c r="E202" s="47"/>
      <c r="F202" s="47"/>
      <c r="G202" s="71"/>
      <c r="H202" s="47"/>
      <c r="I202" s="47"/>
      <c r="J202" s="47"/>
      <c r="K202" s="73"/>
    </row>
    <row r="203" spans="2:11" customFormat="1" ht="15" customHeight="1">
      <c r="B203" s="52"/>
      <c r="C203" s="29" t="s">
        <v>1673</v>
      </c>
      <c r="D203" s="29"/>
      <c r="E203" s="29"/>
      <c r="F203" s="50" t="s">
        <v>48</v>
      </c>
      <c r="G203" s="29"/>
      <c r="H203" s="110" t="s">
        <v>1684</v>
      </c>
      <c r="I203" s="110"/>
      <c r="J203" s="110"/>
      <c r="K203" s="73"/>
    </row>
    <row r="204" spans="2:11" customFormat="1" ht="15" customHeight="1">
      <c r="B204" s="52"/>
      <c r="C204" s="29"/>
      <c r="D204" s="29"/>
      <c r="E204" s="29"/>
      <c r="F204" s="50" t="s">
        <v>49</v>
      </c>
      <c r="G204" s="29"/>
      <c r="H204" s="110" t="s">
        <v>1685</v>
      </c>
      <c r="I204" s="110"/>
      <c r="J204" s="110"/>
      <c r="K204" s="73"/>
    </row>
    <row r="205" spans="2:11" customFormat="1" ht="15" customHeight="1">
      <c r="B205" s="52"/>
      <c r="C205" s="29"/>
      <c r="D205" s="29"/>
      <c r="E205" s="29"/>
      <c r="F205" s="50" t="s">
        <v>52</v>
      </c>
      <c r="G205" s="29"/>
      <c r="H205" s="110" t="s">
        <v>1686</v>
      </c>
      <c r="I205" s="110"/>
      <c r="J205" s="110"/>
      <c r="K205" s="73"/>
    </row>
    <row r="206" spans="2:11" customFormat="1" ht="15" customHeight="1">
      <c r="B206" s="52"/>
      <c r="C206" s="29"/>
      <c r="D206" s="29"/>
      <c r="E206" s="29"/>
      <c r="F206" s="50" t="s">
        <v>50</v>
      </c>
      <c r="G206" s="29"/>
      <c r="H206" s="110" t="s">
        <v>1687</v>
      </c>
      <c r="I206" s="110"/>
      <c r="J206" s="110"/>
      <c r="K206" s="73"/>
    </row>
    <row r="207" spans="2:11" customFormat="1" ht="15" customHeight="1">
      <c r="B207" s="52"/>
      <c r="C207" s="29"/>
      <c r="D207" s="29"/>
      <c r="E207" s="29"/>
      <c r="F207" s="50" t="s">
        <v>51</v>
      </c>
      <c r="G207" s="29"/>
      <c r="H207" s="110" t="s">
        <v>1688</v>
      </c>
      <c r="I207" s="110"/>
      <c r="J207" s="110"/>
      <c r="K207" s="73"/>
    </row>
    <row r="208" spans="2:11" customFormat="1" ht="15" customHeight="1">
      <c r="B208" s="52"/>
      <c r="C208" s="29"/>
      <c r="D208" s="29"/>
      <c r="E208" s="29"/>
      <c r="F208" s="50"/>
      <c r="G208" s="29"/>
      <c r="H208" s="29"/>
      <c r="I208" s="29"/>
      <c r="J208" s="29"/>
      <c r="K208" s="73"/>
    </row>
    <row r="209" spans="2:11" customFormat="1" ht="15" customHeight="1">
      <c r="B209" s="52"/>
      <c r="C209" s="29" t="s">
        <v>1627</v>
      </c>
      <c r="D209" s="29"/>
      <c r="E209" s="29"/>
      <c r="F209" s="50" t="s">
        <v>84</v>
      </c>
      <c r="G209" s="29"/>
      <c r="H209" s="110" t="s">
        <v>1689</v>
      </c>
      <c r="I209" s="110"/>
      <c r="J209" s="110"/>
      <c r="K209" s="73"/>
    </row>
    <row r="210" spans="2:11" customFormat="1" ht="15" customHeight="1">
      <c r="B210" s="52"/>
      <c r="C210" s="29"/>
      <c r="D210" s="29"/>
      <c r="E210" s="29"/>
      <c r="F210" s="50" t="s">
        <v>1522</v>
      </c>
      <c r="G210" s="29"/>
      <c r="H210" s="110" t="s">
        <v>1523</v>
      </c>
      <c r="I210" s="110"/>
      <c r="J210" s="110"/>
      <c r="K210" s="73"/>
    </row>
    <row r="211" spans="2:11" customFormat="1" ht="15" customHeight="1">
      <c r="B211" s="52"/>
      <c r="C211" s="29"/>
      <c r="D211" s="29"/>
      <c r="E211" s="29"/>
      <c r="F211" s="50" t="s">
        <v>1520</v>
      </c>
      <c r="G211" s="29"/>
      <c r="H211" s="110" t="s">
        <v>1690</v>
      </c>
      <c r="I211" s="110"/>
      <c r="J211" s="110"/>
      <c r="K211" s="73"/>
    </row>
    <row r="212" spans="2:11" customFormat="1" ht="15" customHeight="1">
      <c r="B212" s="97"/>
      <c r="C212" s="29"/>
      <c r="D212" s="29"/>
      <c r="E212" s="29"/>
      <c r="F212" s="50" t="s">
        <v>1524</v>
      </c>
      <c r="G212" s="86"/>
      <c r="H212" s="111" t="s">
        <v>1525</v>
      </c>
      <c r="I212" s="111"/>
      <c r="J212" s="111"/>
      <c r="K212" s="98"/>
    </row>
    <row r="213" spans="2:11" customFormat="1" ht="15" customHeight="1">
      <c r="B213" s="97"/>
      <c r="C213" s="29"/>
      <c r="D213" s="29"/>
      <c r="E213" s="29"/>
      <c r="F213" s="50" t="s">
        <v>1526</v>
      </c>
      <c r="G213" s="86"/>
      <c r="H213" s="111" t="s">
        <v>1484</v>
      </c>
      <c r="I213" s="111"/>
      <c r="J213" s="111"/>
      <c r="K213" s="98"/>
    </row>
    <row r="214" spans="2:11" customFormat="1" ht="15" customHeight="1">
      <c r="B214" s="97"/>
      <c r="C214" s="29"/>
      <c r="D214" s="29"/>
      <c r="E214" s="29"/>
      <c r="F214" s="50"/>
      <c r="G214" s="86"/>
      <c r="H214" s="77"/>
      <c r="I214" s="77"/>
      <c r="J214" s="77"/>
      <c r="K214" s="98"/>
    </row>
    <row r="215" spans="2:11" customFormat="1" ht="15" customHeight="1">
      <c r="B215" s="97"/>
      <c r="C215" s="29" t="s">
        <v>1651</v>
      </c>
      <c r="D215" s="29"/>
      <c r="E215" s="29"/>
      <c r="F215" s="50">
        <v>1</v>
      </c>
      <c r="G215" s="86"/>
      <c r="H215" s="111" t="s">
        <v>1691</v>
      </c>
      <c r="I215" s="111"/>
      <c r="J215" s="111"/>
      <c r="K215" s="98"/>
    </row>
    <row r="216" spans="2:11" customFormat="1" ht="15" customHeight="1">
      <c r="B216" s="97"/>
      <c r="C216" s="29"/>
      <c r="D216" s="29"/>
      <c r="E216" s="29"/>
      <c r="F216" s="50">
        <v>2</v>
      </c>
      <c r="G216" s="86"/>
      <c r="H216" s="111" t="s">
        <v>1692</v>
      </c>
      <c r="I216" s="111"/>
      <c r="J216" s="111"/>
      <c r="K216" s="98"/>
    </row>
    <row r="217" spans="2:11" customFormat="1" ht="15" customHeight="1">
      <c r="B217" s="97"/>
      <c r="C217" s="29"/>
      <c r="D217" s="29"/>
      <c r="E217" s="29"/>
      <c r="F217" s="50">
        <v>3</v>
      </c>
      <c r="G217" s="86"/>
      <c r="H217" s="111" t="s">
        <v>1693</v>
      </c>
      <c r="I217" s="111"/>
      <c r="J217" s="111"/>
      <c r="K217" s="98"/>
    </row>
    <row r="218" spans="2:11" customFormat="1" ht="15" customHeight="1">
      <c r="B218" s="97"/>
      <c r="C218" s="29"/>
      <c r="D218" s="29"/>
      <c r="E218" s="29"/>
      <c r="F218" s="50">
        <v>4</v>
      </c>
      <c r="G218" s="86"/>
      <c r="H218" s="111" t="s">
        <v>1694</v>
      </c>
      <c r="I218" s="111"/>
      <c r="J218" s="111"/>
      <c r="K218" s="98"/>
    </row>
    <row r="219" spans="2:11" customFormat="1" ht="12.75" customHeight="1">
      <c r="B219" s="99"/>
      <c r="C219" s="100"/>
      <c r="D219" s="100"/>
      <c r="E219" s="100"/>
      <c r="F219" s="100"/>
      <c r="G219" s="100"/>
      <c r="H219" s="100"/>
      <c r="I219" s="100"/>
      <c r="J219" s="100"/>
      <c r="K219" s="101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D.1.1, D.1.2 - Architekto...</vt:lpstr>
      <vt:lpstr>VRN - Vedlejší rozpočtové...</vt:lpstr>
      <vt:lpstr>Pokyny pro vyplnění</vt:lpstr>
      <vt:lpstr>'D.1.1, D.1.2 - Architekto...'!Názvy_tisku</vt:lpstr>
      <vt:lpstr>'Rekapitulace stavby'!Názvy_tisku</vt:lpstr>
      <vt:lpstr>'VRN - Vedlejší rozpočtové...'!Názvy_tisku</vt:lpstr>
      <vt:lpstr>'D.1.1, D.1.2 - Architekto...'!Oblast_tisku</vt:lpstr>
      <vt:lpstr>'Pokyny pro vyplnění'!Oblast_tisku</vt:lpstr>
      <vt:lpstr>'Rekapitulace stavby'!Oblast_tisku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ALENA-PCLE\Petr</dc:creator>
  <cp:lastModifiedBy>Alena Chmelová</cp:lastModifiedBy>
  <dcterms:created xsi:type="dcterms:W3CDTF">2025-07-30T07:46:51Z</dcterms:created>
  <dcterms:modified xsi:type="dcterms:W3CDTF">2025-07-30T08:00:34Z</dcterms:modified>
</cp:coreProperties>
</file>