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vancigerovaR\Documents\Akce\Aktualni\TIC\Vyberovka3\"/>
    </mc:Choice>
  </mc:AlternateContent>
  <bookViews>
    <workbookView xWindow="0" yWindow="0" windowWidth="28800" windowHeight="12435" tabRatio="898"/>
  </bookViews>
  <sheets>
    <sheet name="Rekapitulace stavby" sheetId="1" r:id="rId1"/>
    <sheet name="03 - Typové vybavení" sheetId="3" r:id="rId2"/>
    <sheet name="04 - Atypické vybavení" sheetId="4" r:id="rId3"/>
    <sheet name="06 - Grafické prvky" sheetId="6" r:id="rId4"/>
    <sheet name="07 - Všeobecné konstrukce..." sheetId="7" r:id="rId5"/>
    <sheet name="Pokyny pro vyplnění" sheetId="8" r:id="rId6"/>
  </sheets>
  <definedNames>
    <definedName name="_xlnm._FilterDatabase" localSheetId="1" hidden="1">'03 - Typové vybavení'!$C$83:$K$152</definedName>
    <definedName name="_xlnm._FilterDatabase" localSheetId="2" hidden="1">'04 - Atypické vybavení'!$C$79:$K$145</definedName>
    <definedName name="_xlnm._FilterDatabase" localSheetId="3" hidden="1">'06 - Grafické prvky'!$C$79:$K$201</definedName>
    <definedName name="_xlnm._FilterDatabase" localSheetId="4" hidden="1">'07 - Všeobecné konstrukce...'!$C$79:$K$93</definedName>
    <definedName name="_xlnm.Print_Titles" localSheetId="1">'03 - Typové vybavení'!$83:$83</definedName>
    <definedName name="_xlnm.Print_Titles" localSheetId="2">'04 - Atypické vybavení'!$79:$79</definedName>
    <definedName name="_xlnm.Print_Titles" localSheetId="3">'06 - Grafické prvky'!$79:$79</definedName>
    <definedName name="_xlnm.Print_Titles" localSheetId="4">'07 - Všeobecné konstrukce...'!$79:$79</definedName>
    <definedName name="_xlnm.Print_Titles" localSheetId="0">'Rekapitulace stavby'!$52:$52</definedName>
    <definedName name="_xlnm.Print_Area" localSheetId="1">'03 - Typové vybavení'!$C$4:$J$39,'03 - Typové vybavení'!$C$45:$J$65,'03 - Typové vybavení'!$C$71:$K$152</definedName>
    <definedName name="_xlnm.Print_Area" localSheetId="2">'04 - Atypické vybavení'!$C$4:$J$39,'04 - Atypické vybavení'!$C$45:$J$61,'04 - Atypické vybavení'!$C$67:$K$145</definedName>
    <definedName name="_xlnm.Print_Area" localSheetId="3">'06 - Grafické prvky'!$C$4:$J$39,'06 - Grafické prvky'!$C$45:$J$61,'06 - Grafické prvky'!$C$67:$K$201</definedName>
    <definedName name="_xlnm.Print_Area" localSheetId="4">'07 - Všeobecné konstrukce...'!$C$4:$J$39,'07 - Všeobecné konstrukce...'!$C$45:$J$61,'07 - Všeobecné konstrukce...'!$C$67:$K$93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</definedNames>
  <calcPr calcId="152511"/>
</workbook>
</file>

<file path=xl/calcChain.xml><?xml version="1.0" encoding="utf-8"?>
<calcChain xmlns="http://schemas.openxmlformats.org/spreadsheetml/2006/main">
  <c r="E18" i="4" l="1"/>
  <c r="J37" i="7" l="1"/>
  <c r="J36" i="7"/>
  <c r="AY58" i="1" s="1"/>
  <c r="J35" i="7"/>
  <c r="AX58" i="1" s="1"/>
  <c r="BI91" i="7"/>
  <c r="BH91" i="7"/>
  <c r="BG91" i="7"/>
  <c r="BF91" i="7"/>
  <c r="T91" i="7"/>
  <c r="R91" i="7"/>
  <c r="P91" i="7"/>
  <c r="BI88" i="7"/>
  <c r="BH88" i="7"/>
  <c r="BG88" i="7"/>
  <c r="BF88" i="7"/>
  <c r="T88" i="7"/>
  <c r="R88" i="7"/>
  <c r="P88" i="7"/>
  <c r="BI85" i="7"/>
  <c r="BH85" i="7"/>
  <c r="BG85" i="7"/>
  <c r="BF85" i="7"/>
  <c r="T85" i="7"/>
  <c r="R85" i="7"/>
  <c r="P85" i="7"/>
  <c r="BI82" i="7"/>
  <c r="BH82" i="7"/>
  <c r="BG82" i="7"/>
  <c r="BF82" i="7"/>
  <c r="T82" i="7"/>
  <c r="R82" i="7"/>
  <c r="P82" i="7"/>
  <c r="J76" i="7"/>
  <c r="F76" i="7"/>
  <c r="F74" i="7"/>
  <c r="E72" i="7"/>
  <c r="J54" i="7"/>
  <c r="F54" i="7"/>
  <c r="F52" i="7"/>
  <c r="E50" i="7"/>
  <c r="J24" i="7"/>
  <c r="E24" i="7"/>
  <c r="J55" i="7" s="1"/>
  <c r="J23" i="7"/>
  <c r="J18" i="7"/>
  <c r="E18" i="7"/>
  <c r="F77" i="7" s="1"/>
  <c r="J17" i="7"/>
  <c r="J74" i="7"/>
  <c r="E7" i="7"/>
  <c r="E48" i="7" s="1"/>
  <c r="J37" i="6"/>
  <c r="J36" i="6"/>
  <c r="AY57" i="1" s="1"/>
  <c r="J35" i="6"/>
  <c r="AX57" i="1"/>
  <c r="BI197" i="6"/>
  <c r="BH197" i="6"/>
  <c r="BG197" i="6"/>
  <c r="BF197" i="6"/>
  <c r="T197" i="6"/>
  <c r="R197" i="6"/>
  <c r="P197" i="6"/>
  <c r="BI192" i="6"/>
  <c r="BH192" i="6"/>
  <c r="BG192" i="6"/>
  <c r="BF192" i="6"/>
  <c r="T192" i="6"/>
  <c r="R192" i="6"/>
  <c r="P192" i="6"/>
  <c r="BI187" i="6"/>
  <c r="BH187" i="6"/>
  <c r="BG187" i="6"/>
  <c r="BF187" i="6"/>
  <c r="T187" i="6"/>
  <c r="R187" i="6"/>
  <c r="P187" i="6"/>
  <c r="BI182" i="6"/>
  <c r="BH182" i="6"/>
  <c r="BG182" i="6"/>
  <c r="BF182" i="6"/>
  <c r="T182" i="6"/>
  <c r="R182" i="6"/>
  <c r="P182" i="6"/>
  <c r="BI177" i="6"/>
  <c r="BH177" i="6"/>
  <c r="BG177" i="6"/>
  <c r="BF177" i="6"/>
  <c r="T177" i="6"/>
  <c r="R177" i="6"/>
  <c r="P177" i="6"/>
  <c r="BI172" i="6"/>
  <c r="BH172" i="6"/>
  <c r="BG172" i="6"/>
  <c r="BF172" i="6"/>
  <c r="T172" i="6"/>
  <c r="R172" i="6"/>
  <c r="P172" i="6"/>
  <c r="BI167" i="6"/>
  <c r="BH167" i="6"/>
  <c r="BG167" i="6"/>
  <c r="BF167" i="6"/>
  <c r="T167" i="6"/>
  <c r="R167" i="6"/>
  <c r="P167" i="6"/>
  <c r="BI162" i="6"/>
  <c r="BH162" i="6"/>
  <c r="BG162" i="6"/>
  <c r="BF162" i="6"/>
  <c r="T162" i="6"/>
  <c r="R162" i="6"/>
  <c r="P162" i="6"/>
  <c r="BI157" i="6"/>
  <c r="BH157" i="6"/>
  <c r="BG157" i="6"/>
  <c r="BF157" i="6"/>
  <c r="T157" i="6"/>
  <c r="R157" i="6"/>
  <c r="P157" i="6"/>
  <c r="BI152" i="6"/>
  <c r="BH152" i="6"/>
  <c r="BG152" i="6"/>
  <c r="BF152" i="6"/>
  <c r="T152" i="6"/>
  <c r="R152" i="6"/>
  <c r="P152" i="6"/>
  <c r="BI147" i="6"/>
  <c r="BH147" i="6"/>
  <c r="BG147" i="6"/>
  <c r="BF147" i="6"/>
  <c r="T147" i="6"/>
  <c r="R147" i="6"/>
  <c r="P147" i="6"/>
  <c r="BI142" i="6"/>
  <c r="BH142" i="6"/>
  <c r="BG142" i="6"/>
  <c r="BF142" i="6"/>
  <c r="T142" i="6"/>
  <c r="R142" i="6"/>
  <c r="P142" i="6"/>
  <c r="BI137" i="6"/>
  <c r="BH137" i="6"/>
  <c r="BG137" i="6"/>
  <c r="BF137" i="6"/>
  <c r="T137" i="6"/>
  <c r="R137" i="6"/>
  <c r="P137" i="6"/>
  <c r="BI132" i="6"/>
  <c r="BH132" i="6"/>
  <c r="BG132" i="6"/>
  <c r="BF132" i="6"/>
  <c r="T132" i="6"/>
  <c r="R132" i="6"/>
  <c r="P132" i="6"/>
  <c r="BI127" i="6"/>
  <c r="BH127" i="6"/>
  <c r="BG127" i="6"/>
  <c r="BF127" i="6"/>
  <c r="T127" i="6"/>
  <c r="R127" i="6"/>
  <c r="P127" i="6"/>
  <c r="BI122" i="6"/>
  <c r="BH122" i="6"/>
  <c r="BG122" i="6"/>
  <c r="BF122" i="6"/>
  <c r="T122" i="6"/>
  <c r="R122" i="6"/>
  <c r="P122" i="6"/>
  <c r="BI117" i="6"/>
  <c r="BH117" i="6"/>
  <c r="BG117" i="6"/>
  <c r="BF117" i="6"/>
  <c r="T117" i="6"/>
  <c r="R117" i="6"/>
  <c r="P117" i="6"/>
  <c r="BI112" i="6"/>
  <c r="BH112" i="6"/>
  <c r="BG112" i="6"/>
  <c r="BF112" i="6"/>
  <c r="T112" i="6"/>
  <c r="R112" i="6"/>
  <c r="P112" i="6"/>
  <c r="BI107" i="6"/>
  <c r="BH107" i="6"/>
  <c r="BG107" i="6"/>
  <c r="BF107" i="6"/>
  <c r="T107" i="6"/>
  <c r="R107" i="6"/>
  <c r="P107" i="6"/>
  <c r="BI102" i="6"/>
  <c r="BH102" i="6"/>
  <c r="BG102" i="6"/>
  <c r="BF102" i="6"/>
  <c r="T102" i="6"/>
  <c r="R102" i="6"/>
  <c r="P102" i="6"/>
  <c r="BI97" i="6"/>
  <c r="BH97" i="6"/>
  <c r="BG97" i="6"/>
  <c r="BF97" i="6"/>
  <c r="T97" i="6"/>
  <c r="R97" i="6"/>
  <c r="P97" i="6"/>
  <c r="BI92" i="6"/>
  <c r="BH92" i="6"/>
  <c r="BG92" i="6"/>
  <c r="BF92" i="6"/>
  <c r="T92" i="6"/>
  <c r="R92" i="6"/>
  <c r="P92" i="6"/>
  <c r="BI87" i="6"/>
  <c r="BH87" i="6"/>
  <c r="BG87" i="6"/>
  <c r="BF87" i="6"/>
  <c r="T87" i="6"/>
  <c r="R87" i="6"/>
  <c r="P87" i="6"/>
  <c r="BI82" i="6"/>
  <c r="BH82" i="6"/>
  <c r="BG82" i="6"/>
  <c r="BF82" i="6"/>
  <c r="T82" i="6"/>
  <c r="R82" i="6"/>
  <c r="P82" i="6"/>
  <c r="J76" i="6"/>
  <c r="F76" i="6"/>
  <c r="F74" i="6"/>
  <c r="E72" i="6"/>
  <c r="J54" i="6"/>
  <c r="F54" i="6"/>
  <c r="F52" i="6"/>
  <c r="E50" i="6"/>
  <c r="J24" i="6"/>
  <c r="E24" i="6"/>
  <c r="J77" i="6" s="1"/>
  <c r="J23" i="6"/>
  <c r="J18" i="6"/>
  <c r="F77" i="6"/>
  <c r="J17" i="6"/>
  <c r="J74" i="6"/>
  <c r="E7" i="6"/>
  <c r="E48" i="6" s="1"/>
  <c r="J37" i="4"/>
  <c r="J36" i="4"/>
  <c r="AY56" i="1" s="1"/>
  <c r="J35" i="4"/>
  <c r="AX56" i="1" s="1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2" i="4"/>
  <c r="BH132" i="4"/>
  <c r="BG132" i="4"/>
  <c r="BF132" i="4"/>
  <c r="T132" i="4"/>
  <c r="R132" i="4"/>
  <c r="P132" i="4"/>
  <c r="BI127" i="4"/>
  <c r="BH127" i="4"/>
  <c r="BG127" i="4"/>
  <c r="BF127" i="4"/>
  <c r="T127" i="4"/>
  <c r="R127" i="4"/>
  <c r="P127" i="4"/>
  <c r="BI122" i="4"/>
  <c r="BH122" i="4"/>
  <c r="BG122" i="4"/>
  <c r="BF122" i="4"/>
  <c r="T122" i="4"/>
  <c r="R122" i="4"/>
  <c r="P122" i="4"/>
  <c r="BI117" i="4"/>
  <c r="BH117" i="4"/>
  <c r="BG117" i="4"/>
  <c r="BF117" i="4"/>
  <c r="T117" i="4"/>
  <c r="R117" i="4"/>
  <c r="P117" i="4"/>
  <c r="BI112" i="4"/>
  <c r="BH112" i="4"/>
  <c r="BG112" i="4"/>
  <c r="BF112" i="4"/>
  <c r="T112" i="4"/>
  <c r="R112" i="4"/>
  <c r="P112" i="4"/>
  <c r="BI107" i="4"/>
  <c r="BH107" i="4"/>
  <c r="BG107" i="4"/>
  <c r="BF107" i="4"/>
  <c r="T107" i="4"/>
  <c r="R107" i="4"/>
  <c r="P107" i="4"/>
  <c r="BI102" i="4"/>
  <c r="BH102" i="4"/>
  <c r="BG102" i="4"/>
  <c r="BF102" i="4"/>
  <c r="T102" i="4"/>
  <c r="R102" i="4"/>
  <c r="P102" i="4"/>
  <c r="BI97" i="4"/>
  <c r="BH97" i="4"/>
  <c r="BG97" i="4"/>
  <c r="BF97" i="4"/>
  <c r="T97" i="4"/>
  <c r="R97" i="4"/>
  <c r="P97" i="4"/>
  <c r="BI92" i="4"/>
  <c r="BH92" i="4"/>
  <c r="BG92" i="4"/>
  <c r="BF92" i="4"/>
  <c r="T92" i="4"/>
  <c r="R92" i="4"/>
  <c r="P92" i="4"/>
  <c r="BI87" i="4"/>
  <c r="BH87" i="4"/>
  <c r="BG87" i="4"/>
  <c r="BF87" i="4"/>
  <c r="T87" i="4"/>
  <c r="R87" i="4"/>
  <c r="P87" i="4"/>
  <c r="BI82" i="4"/>
  <c r="BH82" i="4"/>
  <c r="BG82" i="4"/>
  <c r="BF82" i="4"/>
  <c r="T82" i="4"/>
  <c r="R82" i="4"/>
  <c r="P82" i="4"/>
  <c r="J76" i="4"/>
  <c r="F76" i="4"/>
  <c r="F74" i="4"/>
  <c r="E72" i="4"/>
  <c r="J54" i="4"/>
  <c r="F54" i="4"/>
  <c r="F52" i="4"/>
  <c r="E50" i="4"/>
  <c r="J24" i="4"/>
  <c r="E24" i="4"/>
  <c r="J55" i="4" s="1"/>
  <c r="J23" i="4"/>
  <c r="J18" i="4"/>
  <c r="F77" i="4"/>
  <c r="J17" i="4"/>
  <c r="J12" i="4"/>
  <c r="J52" i="4" s="1"/>
  <c r="E7" i="4"/>
  <c r="E70" i="4" s="1"/>
  <c r="J37" i="3"/>
  <c r="J36" i="3"/>
  <c r="AY55" i="1" s="1"/>
  <c r="J35" i="3"/>
  <c r="AX55" i="1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27" i="3"/>
  <c r="BH127" i="3"/>
  <c r="BG127" i="3"/>
  <c r="BF127" i="3"/>
  <c r="T127" i="3"/>
  <c r="R127" i="3"/>
  <c r="P127" i="3"/>
  <c r="BI122" i="3"/>
  <c r="BH122" i="3"/>
  <c r="BG122" i="3"/>
  <c r="BF122" i="3"/>
  <c r="T122" i="3"/>
  <c r="R122" i="3"/>
  <c r="P122" i="3"/>
  <c r="BI117" i="3"/>
  <c r="BH117" i="3"/>
  <c r="BG117" i="3"/>
  <c r="BF117" i="3"/>
  <c r="T117" i="3"/>
  <c r="R117" i="3"/>
  <c r="P117" i="3"/>
  <c r="BI113" i="3"/>
  <c r="BH113" i="3"/>
  <c r="BG113" i="3"/>
  <c r="BF113" i="3"/>
  <c r="T113" i="3"/>
  <c r="R113" i="3"/>
  <c r="P113" i="3"/>
  <c r="BI109" i="3"/>
  <c r="BH109" i="3"/>
  <c r="BG109" i="3"/>
  <c r="BF109" i="3"/>
  <c r="T109" i="3"/>
  <c r="R109" i="3"/>
  <c r="P109" i="3"/>
  <c r="BI105" i="3"/>
  <c r="BH105" i="3"/>
  <c r="BG105" i="3"/>
  <c r="BF105" i="3"/>
  <c r="T105" i="3"/>
  <c r="R105" i="3"/>
  <c r="P105" i="3"/>
  <c r="BI101" i="3"/>
  <c r="BH101" i="3"/>
  <c r="BG101" i="3"/>
  <c r="BF101" i="3"/>
  <c r="T101" i="3"/>
  <c r="R101" i="3"/>
  <c r="P101" i="3"/>
  <c r="BI97" i="3"/>
  <c r="BH97" i="3"/>
  <c r="BG97" i="3"/>
  <c r="BF97" i="3"/>
  <c r="T97" i="3"/>
  <c r="R97" i="3"/>
  <c r="P97" i="3"/>
  <c r="BI91" i="3"/>
  <c r="BH91" i="3"/>
  <c r="BG91" i="3"/>
  <c r="BF91" i="3"/>
  <c r="T91" i="3"/>
  <c r="R91" i="3"/>
  <c r="P91" i="3"/>
  <c r="BI87" i="3"/>
  <c r="BH87" i="3"/>
  <c r="BG87" i="3"/>
  <c r="BF87" i="3"/>
  <c r="T87" i="3"/>
  <c r="R87" i="3"/>
  <c r="P87" i="3"/>
  <c r="J80" i="3"/>
  <c r="F80" i="3"/>
  <c r="F78" i="3"/>
  <c r="E76" i="3"/>
  <c r="J54" i="3"/>
  <c r="F54" i="3"/>
  <c r="F52" i="3"/>
  <c r="E50" i="3"/>
  <c r="J24" i="3"/>
  <c r="E24" i="3"/>
  <c r="J81" i="3" s="1"/>
  <c r="J23" i="3"/>
  <c r="J18" i="3"/>
  <c r="E18" i="3"/>
  <c r="F55" i="3" s="1"/>
  <c r="J17" i="3"/>
  <c r="J52" i="3"/>
  <c r="E7" i="3"/>
  <c r="E74" i="3" s="1"/>
  <c r="L50" i="1"/>
  <c r="AM50" i="1"/>
  <c r="AM49" i="1"/>
  <c r="L49" i="1"/>
  <c r="AM47" i="1"/>
  <c r="L47" i="1"/>
  <c r="L45" i="1"/>
  <c r="L44" i="1"/>
  <c r="J150" i="3"/>
  <c r="J140" i="4"/>
  <c r="BK117" i="4"/>
  <c r="J92" i="4"/>
  <c r="J177" i="6"/>
  <c r="BK172" i="6"/>
  <c r="BK157" i="6"/>
  <c r="J143" i="3"/>
  <c r="J109" i="3"/>
  <c r="BK87" i="4"/>
  <c r="BK192" i="6"/>
  <c r="BK177" i="6"/>
  <c r="J82" i="6"/>
  <c r="BK91" i="3"/>
  <c r="J97" i="3"/>
  <c r="BK102" i="4"/>
  <c r="BK97" i="4"/>
  <c r="BK107" i="6"/>
  <c r="J102" i="6"/>
  <c r="J82" i="7"/>
  <c r="BK122" i="4"/>
  <c r="BK107" i="4"/>
  <c r="J102" i="4"/>
  <c r="J97" i="6"/>
  <c r="BK187" i="6"/>
  <c r="BK122" i="6"/>
  <c r="BK132" i="6"/>
  <c r="BK127" i="3"/>
  <c r="BK143" i="3"/>
  <c r="J91" i="3"/>
  <c r="J82" i="4"/>
  <c r="J87" i="4"/>
  <c r="BK147" i="6"/>
  <c r="J92" i="6"/>
  <c r="BK92" i="6"/>
  <c r="BK102" i="6"/>
  <c r="J88" i="7"/>
  <c r="J112" i="4"/>
  <c r="J162" i="6"/>
  <c r="BK127" i="6"/>
  <c r="J135" i="3"/>
  <c r="BK122" i="3"/>
  <c r="J137" i="4"/>
  <c r="J122" i="4"/>
  <c r="J122" i="6"/>
  <c r="BK117" i="6"/>
  <c r="BK91" i="7"/>
  <c r="AS54" i="1"/>
  <c r="BK87" i="3"/>
  <c r="J87" i="3"/>
  <c r="BK112" i="4"/>
  <c r="J117" i="6"/>
  <c r="J152" i="6"/>
  <c r="J127" i="3"/>
  <c r="BK142" i="6"/>
  <c r="BK137" i="6"/>
  <c r="J122" i="3"/>
  <c r="J117" i="3"/>
  <c r="J113" i="3"/>
  <c r="BK140" i="4"/>
  <c r="J127" i="6"/>
  <c r="BK167" i="6"/>
  <c r="J107" i="6"/>
  <c r="J105" i="3"/>
  <c r="BK101" i="3"/>
  <c r="J143" i="4"/>
  <c r="BK92" i="4"/>
  <c r="BK152" i="6"/>
  <c r="J147" i="6"/>
  <c r="BK88" i="7"/>
  <c r="J131" i="3"/>
  <c r="BK131" i="3"/>
  <c r="BK109" i="3"/>
  <c r="J127" i="4"/>
  <c r="BK82" i="6"/>
  <c r="J112" i="6"/>
  <c r="J139" i="3"/>
  <c r="BK147" i="3"/>
  <c r="BK97" i="3"/>
  <c r="J97" i="4"/>
  <c r="J167" i="6"/>
  <c r="BK162" i="6"/>
  <c r="J91" i="7"/>
  <c r="BK150" i="3"/>
  <c r="J117" i="4"/>
  <c r="J192" i="6"/>
  <c r="BK182" i="6"/>
  <c r="BK85" i="7"/>
  <c r="BK113" i="3"/>
  <c r="BK139" i="3"/>
  <c r="J101" i="3"/>
  <c r="J132" i="4"/>
  <c r="BK87" i="6"/>
  <c r="J87" i="6"/>
  <c r="J147" i="3"/>
  <c r="BK105" i="3"/>
  <c r="BK82" i="4"/>
  <c r="J107" i="4"/>
  <c r="BK197" i="6"/>
  <c r="J172" i="6"/>
  <c r="BK132" i="4"/>
  <c r="J197" i="6"/>
  <c r="BK112" i="6"/>
  <c r="J132" i="6"/>
  <c r="BK97" i="6"/>
  <c r="BK127" i="4"/>
  <c r="J187" i="6"/>
  <c r="J142" i="6"/>
  <c r="J85" i="7"/>
  <c r="BK143" i="4"/>
  <c r="J137" i="6"/>
  <c r="J157" i="6"/>
  <c r="BK117" i="3"/>
  <c r="BK135" i="3"/>
  <c r="BK137" i="4"/>
  <c r="J182" i="6"/>
  <c r="BK82" i="7"/>
  <c r="F35" i="7" l="1"/>
  <c r="BB58" i="1" s="1"/>
  <c r="R86" i="3"/>
  <c r="R85" i="3" s="1"/>
  <c r="T96" i="3"/>
  <c r="BK121" i="3"/>
  <c r="J121" i="3" s="1"/>
  <c r="J64" i="3" s="1"/>
  <c r="P81" i="4"/>
  <c r="P80" i="4" s="1"/>
  <c r="AU56" i="1" s="1"/>
  <c r="BK86" i="3"/>
  <c r="J86" i="3" s="1"/>
  <c r="J61" i="3" s="1"/>
  <c r="P96" i="3"/>
  <c r="R121" i="3"/>
  <c r="T81" i="4"/>
  <c r="T80" i="4" s="1"/>
  <c r="T86" i="3"/>
  <c r="T85" i="3" s="1"/>
  <c r="R96" i="3"/>
  <c r="R95" i="3" s="1"/>
  <c r="T121" i="3"/>
  <c r="R81" i="4"/>
  <c r="R80" i="4" s="1"/>
  <c r="R81" i="6"/>
  <c r="R80" i="6" s="1"/>
  <c r="P86" i="3"/>
  <c r="P85" i="3"/>
  <c r="BK96" i="3"/>
  <c r="J96" i="3" s="1"/>
  <c r="P121" i="3"/>
  <c r="BK81" i="4"/>
  <c r="J81" i="4" s="1"/>
  <c r="J60" i="4" s="1"/>
  <c r="BK81" i="6"/>
  <c r="J81" i="6" s="1"/>
  <c r="J60" i="6" s="1"/>
  <c r="T81" i="6"/>
  <c r="T80" i="6"/>
  <c r="P81" i="6"/>
  <c r="P80" i="6" s="1"/>
  <c r="AU57" i="1" s="1"/>
  <c r="BK81" i="7"/>
  <c r="J81" i="7" s="1"/>
  <c r="J60" i="7" s="1"/>
  <c r="P81" i="7"/>
  <c r="P80" i="7" s="1"/>
  <c r="AU58" i="1" s="1"/>
  <c r="R81" i="7"/>
  <c r="R80" i="7" s="1"/>
  <c r="T81" i="7"/>
  <c r="T80" i="7" s="1"/>
  <c r="J52" i="7"/>
  <c r="E70" i="7"/>
  <c r="BE85" i="7"/>
  <c r="BE91" i="7"/>
  <c r="F55" i="7"/>
  <c r="J77" i="7"/>
  <c r="BE82" i="7"/>
  <c r="BE88" i="7"/>
  <c r="J52" i="6"/>
  <c r="BE92" i="6"/>
  <c r="BE117" i="6"/>
  <c r="BE127" i="6"/>
  <c r="BE152" i="6"/>
  <c r="BE162" i="6"/>
  <c r="F55" i="6"/>
  <c r="E70" i="6"/>
  <c r="BE82" i="6"/>
  <c r="BE87" i="6"/>
  <c r="BE147" i="6"/>
  <c r="BE167" i="6"/>
  <c r="BE172" i="6"/>
  <c r="BE177" i="6"/>
  <c r="BE182" i="6"/>
  <c r="BE187" i="6"/>
  <c r="BE192" i="6"/>
  <c r="BE197" i="6"/>
  <c r="J55" i="6"/>
  <c r="BE97" i="6"/>
  <c r="BE107" i="6"/>
  <c r="BE132" i="6"/>
  <c r="BE137" i="6"/>
  <c r="BE102" i="6"/>
  <c r="BE112" i="6"/>
  <c r="BE122" i="6"/>
  <c r="BE142" i="6"/>
  <c r="BE157" i="6"/>
  <c r="E48" i="4"/>
  <c r="F55" i="4"/>
  <c r="J74" i="4"/>
  <c r="J77" i="4"/>
  <c r="BE82" i="4"/>
  <c r="BE117" i="4"/>
  <c r="BE102" i="4"/>
  <c r="BE140" i="4"/>
  <c r="BE87" i="4"/>
  <c r="BE97" i="4"/>
  <c r="BE107" i="4"/>
  <c r="BE122" i="4"/>
  <c r="BE127" i="4"/>
  <c r="BE132" i="4"/>
  <c r="BE143" i="4"/>
  <c r="BE92" i="4"/>
  <c r="BE112" i="4"/>
  <c r="BE137" i="4"/>
  <c r="E48" i="3"/>
  <c r="J55" i="3"/>
  <c r="F81" i="3"/>
  <c r="BE87" i="3"/>
  <c r="BE91" i="3"/>
  <c r="BE101" i="3"/>
  <c r="BE113" i="3"/>
  <c r="BE127" i="3"/>
  <c r="BE143" i="3"/>
  <c r="J78" i="3"/>
  <c r="BE97" i="3"/>
  <c r="BE105" i="3"/>
  <c r="BE147" i="3"/>
  <c r="BE122" i="3"/>
  <c r="BE131" i="3"/>
  <c r="BE139" i="3"/>
  <c r="BE109" i="3"/>
  <c r="BE117" i="3"/>
  <c r="BE135" i="3"/>
  <c r="BE150" i="3"/>
  <c r="F36" i="3"/>
  <c r="BC55" i="1" s="1"/>
  <c r="J34" i="4"/>
  <c r="AW56" i="1" s="1"/>
  <c r="F34" i="4"/>
  <c r="BA56" i="1" s="1"/>
  <c r="F35" i="6"/>
  <c r="BB57" i="1" s="1"/>
  <c r="F36" i="4"/>
  <c r="BC56" i="1" s="1"/>
  <c r="J34" i="6"/>
  <c r="AW57" i="1" s="1"/>
  <c r="F34" i="7"/>
  <c r="BA58" i="1" s="1"/>
  <c r="F37" i="4"/>
  <c r="BD56" i="1" s="1"/>
  <c r="F34" i="3"/>
  <c r="BA55" i="1" s="1"/>
  <c r="F35" i="4"/>
  <c r="BB56" i="1" s="1"/>
  <c r="F37" i="3"/>
  <c r="BD55" i="1" s="1"/>
  <c r="F35" i="3"/>
  <c r="BB55" i="1" s="1"/>
  <c r="F34" i="6"/>
  <c r="BA57" i="1" s="1"/>
  <c r="J34" i="7"/>
  <c r="AW58" i="1" s="1"/>
  <c r="J34" i="3"/>
  <c r="AW55" i="1" s="1"/>
  <c r="F36" i="6"/>
  <c r="BC57" i="1" s="1"/>
  <c r="F37" i="6"/>
  <c r="BD57" i="1" s="1"/>
  <c r="F37" i="7"/>
  <c r="BD58" i="1" s="1"/>
  <c r="F36" i="7"/>
  <c r="BC58" i="1" s="1"/>
  <c r="BK80" i="6" l="1"/>
  <c r="J80" i="6" s="1"/>
  <c r="J59" i="6" s="1"/>
  <c r="J63" i="3"/>
  <c r="J95" i="3"/>
  <c r="BK80" i="4"/>
  <c r="J80" i="4" s="1"/>
  <c r="J59" i="4" s="1"/>
  <c r="J30" i="6"/>
  <c r="AG57" i="1" s="1"/>
  <c r="R84" i="3"/>
  <c r="P95" i="3"/>
  <c r="P84" i="3"/>
  <c r="AU55" i="1" s="1"/>
  <c r="T95" i="3"/>
  <c r="T84" i="3" s="1"/>
  <c r="BB54" i="1"/>
  <c r="W31" i="1" s="1"/>
  <c r="BA54" i="1"/>
  <c r="W30" i="1" s="1"/>
  <c r="BK95" i="3"/>
  <c r="J62" i="3" s="1"/>
  <c r="BK85" i="3"/>
  <c r="J85" i="3" s="1"/>
  <c r="BK80" i="7"/>
  <c r="J80" i="7" s="1"/>
  <c r="J59" i="7" s="1"/>
  <c r="J33" i="6"/>
  <c r="AV57" i="1" s="1"/>
  <c r="AT57" i="1" s="1"/>
  <c r="J33" i="3"/>
  <c r="AV55" i="1" s="1"/>
  <c r="AT55" i="1" s="1"/>
  <c r="F33" i="3"/>
  <c r="AZ55" i="1" s="1"/>
  <c r="J33" i="4"/>
  <c r="AV56" i="1" s="1"/>
  <c r="AT56" i="1" s="1"/>
  <c r="BC54" i="1"/>
  <c r="W32" i="1" s="1"/>
  <c r="F33" i="4"/>
  <c r="AZ56" i="1" s="1"/>
  <c r="BD54" i="1"/>
  <c r="W33" i="1" s="1"/>
  <c r="F33" i="6"/>
  <c r="AZ57" i="1" s="1"/>
  <c r="F33" i="7"/>
  <c r="AZ58" i="1" s="1"/>
  <c r="J33" i="7"/>
  <c r="AV58" i="1" s="1"/>
  <c r="AT58" i="1" s="1"/>
  <c r="AN57" i="1" l="1"/>
  <c r="J60" i="3"/>
  <c r="J84" i="3"/>
  <c r="J30" i="4"/>
  <c r="AG56" i="1" s="1"/>
  <c r="AN56" i="1" s="1"/>
  <c r="BK84" i="3"/>
  <c r="J30" i="3" s="1"/>
  <c r="AG55" i="1" s="1"/>
  <c r="J39" i="6"/>
  <c r="AX54" i="1"/>
  <c r="AW54" i="1"/>
  <c r="AK30" i="1" s="1"/>
  <c r="AU54" i="1"/>
  <c r="AY54" i="1"/>
  <c r="AZ54" i="1"/>
  <c r="W29" i="1" s="1"/>
  <c r="J30" i="7"/>
  <c r="AG58" i="1" s="1"/>
  <c r="J39" i="4" l="1"/>
  <c r="AG54" i="1"/>
  <c r="AK26" i="1" s="1"/>
  <c r="J39" i="7"/>
  <c r="J39" i="3"/>
  <c r="J59" i="3"/>
  <c r="AN55" i="1"/>
  <c r="AN58" i="1"/>
  <c r="AV54" i="1"/>
  <c r="AK29" i="1" s="1"/>
  <c r="AK35" i="1" l="1"/>
  <c r="AT54" i="1"/>
  <c r="AN54" i="1" l="1"/>
</calcChain>
</file>

<file path=xl/sharedStrings.xml><?xml version="1.0" encoding="utf-8"?>
<sst xmlns="http://schemas.openxmlformats.org/spreadsheetml/2006/main" count="3611" uniqueCount="554">
  <si>
    <t>Export Komplet</t>
  </si>
  <si>
    <t>VZ</t>
  </si>
  <si>
    <t>2.0</t>
  </si>
  <si>
    <t/>
  </si>
  <si>
    <t>False</t>
  </si>
  <si>
    <t>{32fc948b-4eca-46ea-a6c7-9818be5def65}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</si>
  <si>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</si>
  <si>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</si>
  <si>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</si>
  <si>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</si>
  <si>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</si>
  <si>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</si>
  <si>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</si>
  <si>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</si>
  <si>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</si>
  <si>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N8242023c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</si>
  <si>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</si>
  <si>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</si>
  <si>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Turistické informační centrum v Opavě - rekonstrukce interiéru</t>
  </si>
  <si>
    <t>KSO:</t>
  </si>
  <si>
    <t>CC-CZ:</t>
  </si>
  <si>
    <t>Místo:</t>
  </si>
  <si>
    <t xml:space="preserve"> </t>
  </si>
  <si>
    <t>Datum:</t>
  </si>
  <si>
    <t>Zadavatel:</t>
  </si>
  <si>
    <t>IČ:</t>
  </si>
  <si>
    <t>00300535</t>
  </si>
  <si>
    <t>Statutární město Opava,Horní náměstí 382/69</t>
  </si>
  <si>
    <t>DIČ:</t>
  </si>
  <si>
    <t>CZ00300535</t>
  </si>
  <si>
    <t>Uchazeč:</t>
  </si>
  <si>
    <t>Vyplň údaj</t>
  </si>
  <si>
    <t>Projektant:</t>
  </si>
  <si>
    <t>229462525</t>
  </si>
  <si>
    <t>nodum atelier,s.r.o.,Nádražní 49,739 91 Jablunkov</t>
  </si>
  <si>
    <t>CZ29462525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</si>
  <si>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</si>
  <si>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</si>
  <si>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</si>
  <si>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</si>
  <si>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</si>
  <si>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</si>
  <si>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</si>
  <si>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</si>
  <si>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</si>
  <si>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</si>
  <si>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</si>
  <si>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</si>
  <si>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</si>
  <si>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</si>
  <si>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</si>
  <si>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</si>
  <si>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</si>
  <si>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</si>
  <si>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</si>
  <si>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</si>
  <si>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</si>
  <si>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</si>
  <si>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</si>
  <si>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</si>
  <si>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</si>
  <si>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</si>
  <si>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</si>
  <si>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</si>
  <si>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</si>
  <si>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</si>
  <si>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</si>
  <si>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</si>
  <si>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</si>
  <si>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</si>
  <si>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</si>
  <si>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</si>
  <si>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</si>
  <si>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</si>
  <si>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</si>
  <si>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</si>
  <si>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</si>
  <si>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</si>
  <si>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</si>
  <si>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</si>
  <si>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</si>
  <si>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2</t>
  </si>
  <si>
    <t>03</t>
  </si>
  <si>
    <t>Typové vybavení</t>
  </si>
  <si>
    <t>{1e5b77b3-15e3-4e2e-830f-11b22db21bfa}</t>
  </si>
  <si>
    <t>04</t>
  </si>
  <si>
    <t>Atypické vybavení</t>
  </si>
  <si>
    <t>{121ce991-26c2-4a95-a257-f23c256b90bb}</t>
  </si>
  <si>
    <t>06</t>
  </si>
  <si>
    <t>Grafické prvky</t>
  </si>
  <si>
    <t>{7ccd0cb8-e438-4948-8edd-9d4707700b20}</t>
  </si>
  <si>
    <t>07</t>
  </si>
  <si>
    <t>Všeobecné konstrukce a práce</t>
  </si>
  <si>
    <t>{30fead53-7ba8-45af-8e43-e54346959f10}</t>
  </si>
  <si>
    <t>KRYCÍ LIST SOUPISU PRACÍ</t>
  </si>
  <si>
    <t>Objekt: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</si>
  <si>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</si>
  <si>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</si>
  <si>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</si>
  <si>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</si>
  <si>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</si>
  <si>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</si>
  <si>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</si>
  <si>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725 - Zdravotechnika - zařizovací předměty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</si>
  <si>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</si>
  <si>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</si>
  <si>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</si>
  <si>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</si>
  <si>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</si>
  <si>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</si>
  <si>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</si>
  <si>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</si>
  <si>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</si>
  <si>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</si>
  <si>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</si>
  <si>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</si>
  <si>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</si>
  <si>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</si>
  <si>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</si>
  <si>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</si>
  <si>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</si>
  <si>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</si>
  <si>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K</t>
  </si>
  <si>
    <t>m2</t>
  </si>
  <si>
    <t>4</t>
  </si>
  <si>
    <t>VV</t>
  </si>
  <si>
    <t>Součet</t>
  </si>
  <si>
    <t>3</t>
  </si>
  <si>
    <t>5</t>
  </si>
  <si>
    <t>7</t>
  </si>
  <si>
    <t>8</t>
  </si>
  <si>
    <t>9</t>
  </si>
  <si>
    <t>Ostatní konstrukce a práce, bourání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</si>
  <si>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</si>
  <si>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</si>
  <si>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</si>
  <si>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</si>
  <si>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</si>
  <si>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</si>
  <si>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</si>
  <si>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</si>
  <si>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</si>
  <si>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</si>
  <si>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PSV</t>
  </si>
  <si>
    <t>Práce a dodávky PSV</t>
  </si>
  <si>
    <t>hod</t>
  </si>
  <si>
    <t>vlastní</t>
  </si>
  <si>
    <t>725</t>
  </si>
  <si>
    <t>Zdravotechnika - zařizovací předměty</t>
  </si>
  <si>
    <t>27</t>
  </si>
  <si>
    <t>28</t>
  </si>
  <si>
    <t>kus</t>
  </si>
  <si>
    <t>P</t>
  </si>
  <si>
    <t>29</t>
  </si>
  <si>
    <t>ks</t>
  </si>
  <si>
    <t>30</t>
  </si>
  <si>
    <t>32</t>
  </si>
  <si>
    <t>M</t>
  </si>
  <si>
    <t>OST</t>
  </si>
  <si>
    <t>Ostatní</t>
  </si>
  <si>
    <t>OST01</t>
  </si>
  <si>
    <t>512</t>
  </si>
  <si>
    <t>OST02</t>
  </si>
  <si>
    <t>OST03</t>
  </si>
  <si>
    <t>OST04</t>
  </si>
  <si>
    <t>OST07</t>
  </si>
  <si>
    <t>OST08</t>
  </si>
  <si>
    <t>03 - Typové vybavení</t>
  </si>
  <si>
    <t>95301</t>
  </si>
  <si>
    <t>Osazování drobných kovových předmětů kotvených do stěny</t>
  </si>
  <si>
    <t>265520513</t>
  </si>
  <si>
    <t>lékarnička</t>
  </si>
  <si>
    <t>44901</t>
  </si>
  <si>
    <t>ocelová lékárnička se 4 přihrádkami, uzamykatelná, magnetický systém na uzavírání dveří, dvířka z pískovaného skla,rozměr 30x60x12 cm</t>
  </si>
  <si>
    <t>-918029336</t>
  </si>
  <si>
    <t>03U4</t>
  </si>
  <si>
    <t>odpadkový koš - chromový, soft close, s vyjímatelnou nádobou,20 l; 435 x 290 x 290 mm (vxšxhl)</t>
  </si>
  <si>
    <t>998582708</t>
  </si>
  <si>
    <t>03U4 dle tabulky T03 DPI</t>
  </si>
  <si>
    <t>03U5</t>
  </si>
  <si>
    <t>wc kartáč - materiál mosaz, povrchová úprava chrom, kulatý design, lesklý,342 x 95 x 105 mm (vxšxhl)</t>
  </si>
  <si>
    <t>-2014427570</t>
  </si>
  <si>
    <t>03U5 tabula T03 DPI</t>
  </si>
  <si>
    <t>03U6</t>
  </si>
  <si>
    <t>držák toaletního papíru - materiál mosaz, povrchová úprava chrom, kulatý design, lesklý s krytem, nástěnný,155 x 140 x 80 mm (vxšxhl)</t>
  </si>
  <si>
    <t>1531240956</t>
  </si>
  <si>
    <t>03U6 tabulka T03 DPI</t>
  </si>
  <si>
    <t>03U7</t>
  </si>
  <si>
    <t>zásobník toaletního papíru - materiál mosaz, povrchová úprava chrom, kulatý design, nástěnný,315 x 55 x 65 mm (vxšxhl)</t>
  </si>
  <si>
    <t>-1340300105</t>
  </si>
  <si>
    <t>03U7 tabulka T03 DPI</t>
  </si>
  <si>
    <t>03U8</t>
  </si>
  <si>
    <t>dávkovač mýdla - materiál mosaz, povrchová úprava chrom, kulatý design, nástěnný,objem 0,15 l; 175 x 55 x 85 mm (vxšxhl)</t>
  </si>
  <si>
    <t>1736761902</t>
  </si>
  <si>
    <t>03U8 tabulka T03 DPI</t>
  </si>
  <si>
    <t>03U9</t>
  </si>
  <si>
    <t>háček na ručník - materiál mosaz, povrchová úprava chrom, kulatý design, lesklý s krytem, nástěnný,55 x 55 x 55 mm (vxšxhl)</t>
  </si>
  <si>
    <t>809613685</t>
  </si>
  <si>
    <t>03U9 tabulka T03 DPI</t>
  </si>
  <si>
    <t>tabulka T03 DPI</t>
  </si>
  <si>
    <t>01N1</t>
  </si>
  <si>
    <t xml:space="preserve">otočná konferenční židle na vyšší podnoži - v= 1030 - 1280 mm, š= 700 mm; jl= 700 mm; výška sedáku 560 - 810 mm; hmotnost 15 kg; čalounění sedáku: , opěráku: </t>
  </si>
  <si>
    <t>982153356</t>
  </si>
  <si>
    <t>Poznámka k položce:_x000D_
výškově stavitelná, čalouněný sedák a opěrák - pravidelně pruhovaným potahem, nízký opěrák, vysoký píst s kruhem pro nohy; 5 - ramenný nylonový kříž černý; bez područek; látka opěrák: černá, proužky, 100% polyester, váha 530 g/lm, oděruvzdornost 100 tis. cyklů, stálobarevnost 5-7; látka sedák šedá hladká, 100% polyester, váha 480 g/lm, oděruvzdornost 70 tis.cyklů, stálobarevnost 5</t>
  </si>
  <si>
    <t>02N2</t>
  </si>
  <si>
    <t xml:space="preserve">designová židle do kabinky - židle z lakovaného hliníku, odstín červená, s kónickou podnoží; bez otočného mechanismu ,v = 800, š= 550, hl= 590 mm; d= 350 mm </t>
  </si>
  <si>
    <t>-46891378</t>
  </si>
  <si>
    <t>03N3</t>
  </si>
  <si>
    <t>kovový odpadkový koš - stříbrný, průměr 295 mm, v= 345 mm; objem 19 litrů</t>
  </si>
  <si>
    <t>1216620819</t>
  </si>
  <si>
    <t>11N02</t>
  </si>
  <si>
    <t>mikrovlná trouba - dle specifikace klienta; bude umístěna v regálu v horní skříňce kuchyňské linky,rozměry cca 350 x 550 x 350 mm (v x š x hl.) šířka a hloubka jsou uvedeny jako maximální možné</t>
  </si>
  <si>
    <t>2115660605</t>
  </si>
  <si>
    <t>12N02</t>
  </si>
  <si>
    <t>malá vestavěná lednice - dle specifikace klienta, rozměry: do segmentu kuchyňské linky šíře 600 mm</t>
  </si>
  <si>
    <t>182280654</t>
  </si>
  <si>
    <t>12N02 výkresová dokumentace nábytek A11</t>
  </si>
  <si>
    <t>13N02</t>
  </si>
  <si>
    <t>varná konvice - dle specifikace klienta</t>
  </si>
  <si>
    <t>-501339611</t>
  </si>
  <si>
    <t>14N02</t>
  </si>
  <si>
    <t>Montáž typových prvků</t>
  </si>
  <si>
    <t>kpl</t>
  </si>
  <si>
    <t>1917899014</t>
  </si>
  <si>
    <t>15N02</t>
  </si>
  <si>
    <t>Doprava prvků na stavbu</t>
  </si>
  <si>
    <t>-1983220105</t>
  </si>
  <si>
    <t>04 - Atypické vybavení</t>
  </si>
  <si>
    <t>OST - Ostatní - atypické vybavení</t>
  </si>
  <si>
    <t>Ostatní - atypické vybavení</t>
  </si>
  <si>
    <t>A1a</t>
  </si>
  <si>
    <t>-518020238</t>
  </si>
  <si>
    <t xml:space="preserve">Poznámka k položce:_x000D_
rozměry a přesné materiálové specifikace viz samostatný výkres; </t>
  </si>
  <si>
    <t>tabulka T04 z DPI</t>
  </si>
  <si>
    <t>A2a</t>
  </si>
  <si>
    <t>stůl pro zákazníky vysoký - stůl výšky 1 m určený ke stání, případně k sezení na vysoké barové stoličce; stůl má tvar trojbokého hranolu a směrem k základně se zužuje; materiál konstrukce stolu je jackel a oc. deska základny tl. 1.5 mm; jackelová konstrukce je vyztužena DTD deskami tl. 18 mm;  opláštění tvoří desky z umělého kamene s dekorem drobného vsypu; jde o umělý kámen černého odstínu se vsypem; v desce stolu je vyřezán otvor pro vložení tabletu a stůl je napojen na elektřinu přes podlahový vývod.</t>
  </si>
  <si>
    <t>670874290</t>
  </si>
  <si>
    <t>Poznámka k položce:_x000D_
rozměry a přesné materiálové specifikace viz samostatný výkres; _x000D_
viz výkresová část dokumentace; nutno ověřit před výrobou na stavbě před započetím výroby</t>
  </si>
  <si>
    <t>A2b</t>
  </si>
  <si>
    <t xml:space="preserve">stůl pro zákazníky nízký - stůl výšky 0,45 m určený k odkládání letáků či příležitostnému sezení; stůl má tvar trojbokého hranolu a směrem k základně se zužuje a zase mírně rozšiřuje; materiál konstrukce stolu jsou DTD desky a opláštění tvoří desky z umělého kamene s dekorem drobného vsypu; jde o umělý kámen černého odstínu se vsypem </t>
  </si>
  <si>
    <t>-37270821</t>
  </si>
  <si>
    <t>Poznámka k položce:_x000D_
rozměry a přesné materiálové specifikace viz samostatný výkres; _x000D_
viz výkresová část dokumentace; rozměry nutno ověřit před výrobou na stavbě před započetím výroby</t>
  </si>
  <si>
    <t>A3</t>
  </si>
  <si>
    <t xml:space="preserve">sestava prosklených vitrín s nástavci a uzavřených skříněk s vnitřními výsuvy - sestava 5 vysokých skříní, dělených horizontálně na 3 části; skříně jsou totožné - spodní a horní jsou uzavřené skříňky jednokřídlé (spodní uzamykatelné, s vnitřními výsuvy, horní ne), prostřední díl je uzavřen </t>
  </si>
  <si>
    <t>-921105847</t>
  </si>
  <si>
    <t>A4</t>
  </si>
  <si>
    <t>sestava prosklených vitrín s nástavci a uzavřených skříněk s vnitřními výsuvy - sestava 3 vysokých skříní, dělených horizontálně na 3 části; 2 skříně jsou totožné a třetí (uprostřed)je odlišná - dvě její spodní části jsou otevřené, oddělené policí; prostor nad i pod policí je vybaven šatní tyčí pro vystavení triček na ramínkách; dva stejné kusy skříní jsou členěny rovněž horizontálně na tři části - spodní a horní jsou uzavřené skříňky jednokřídlé (spodní uzamykatelné, s vnitřními výsuvy, horní ne), prostřední je uzavřen prosklenými dvířky a vybaven prosklenými policemi pro prezentaci prodávaného zboří a nasvícené pásem LED diod v Al liště s difusorem; tato střední část bude uzamykatelná</t>
  </si>
  <si>
    <t>-982547838</t>
  </si>
  <si>
    <t>A5</t>
  </si>
  <si>
    <t>pultík pro zaměstance - samostatně stojící pultík z umělého kamene k obsluze klientů infocentra; pultík je přizpůsoben výšce stojícího člověka, pro docílení přímějšího kontaktu se zákazníkem; součástí pultíku je výřez na obrazovku krytou tvrzeným sklem, kde jsou klientovi prezentovany informace, 3x šuplíková komoda s uzamykatelnou kasou a poličky na odkládání osobních věcí zaměstnanců</t>
  </si>
  <si>
    <t>893489675</t>
  </si>
  <si>
    <t>A6</t>
  </si>
  <si>
    <t>uzavřená skříň v nice - jednokřídlá, jednodílná skříň s otevíravými jednokřídlými dvířky; vnitřní vybavení skříně tvoří police volně spojené s korpusem; skříň je vestavěná do stávající niky a bude sloužit k uskladnění materiálů</t>
  </si>
  <si>
    <t>1308475719</t>
  </si>
  <si>
    <t>A7</t>
  </si>
  <si>
    <t>sestava uzavřených skříní v nice - sestava 3 jednodílných skříní s otevíravými jednokřídlými dvířky; mezi dvířky je nutno mít minimální spáru pro docílení vzhledu téměř nedělené stěny; na dvířcí skříní e polep s motivem slepé mapy MSK s označenou polohou Opavy</t>
  </si>
  <si>
    <t>-1450016915</t>
  </si>
  <si>
    <t>A8</t>
  </si>
  <si>
    <t>atypické konferenční sezení u výlohy - pohovka ve tvaru vlny - inspirovaná tvarem páva z loga města; konstrukce DTD, pěna, čalounění; boky děrovaný plech - pro umožnění prostupu teplého vzduchu z otopného tělesa; v horní části sezení nad otopnými tělesy je umístěná kovová mřížka - k umožnění prostupu teplého vzduchu z otopného tělesa</t>
  </si>
  <si>
    <t>1841001663</t>
  </si>
  <si>
    <t>tabulka T04 zDPI</t>
  </si>
  <si>
    <t>A11</t>
  </si>
  <si>
    <t>kuchyňka - čajová kuchyňka tvořená atypicky vykrojenou pracovní deskou, spodními skříňkami a horními skříňkami; spodní skříňka tvořená dvěmi segmenty, je vybavena vestavnou lednicí a úložnou skříňkou; pracovní deska;horní skříňky - jedna dvoukřídlá skříňka a jeden otevřený regál - atypicky zkosený kvůli dvířkům rozvaděče</t>
  </si>
  <si>
    <t>-1064318731</t>
  </si>
  <si>
    <t>A12</t>
  </si>
  <si>
    <t>teleskopická šatní tyč se závěsem - tyč vymezující prostor zkušební kabinky, umístěná mezi sestavu vitrín A4 a laminovanou stanu ve výloze; součástí tyče je i závěs z látky bílé barvy</t>
  </si>
  <si>
    <t>414027139</t>
  </si>
  <si>
    <t>Výrobní dokumentace</t>
  </si>
  <si>
    <t>-149239891</t>
  </si>
  <si>
    <t>Montáž</t>
  </si>
  <si>
    <t>887033836</t>
  </si>
  <si>
    <t>Doprava</t>
  </si>
  <si>
    <t>1994626564</t>
  </si>
  <si>
    <t>06 - Grafické prvky</t>
  </si>
  <si>
    <t>OST - Ostatní  tabulka T06 z DPI a samostatná digitální příloha DPI (grafický manuál TIC ITI)</t>
  </si>
  <si>
    <t>Ostatní  tabulka T06 z DPI a samostatná digitální příloha DPI (grafický manuál TIC ITI)</t>
  </si>
  <si>
    <t>O1a</t>
  </si>
  <si>
    <t>D+M - logo Opavy v čb provedení</t>
  </si>
  <si>
    <t>-1934272137</t>
  </si>
  <si>
    <t>Poznámka k položce:_x000D_
logo města na desce z tvrzeného plastu, písmena i vlnovka páva barva bílá, podklad černá; rozměry cca 970 x 500 x 5 mm_x000D_
 tabulka T06 z DPI a samostatná digitální příloha DPI (grafický manuál TIC ITI, grafický manuál města Opavy, povinné prvky v křivkách)</t>
  </si>
  <si>
    <t>Tabulka T06 z DPI</t>
  </si>
  <si>
    <t>O1a1</t>
  </si>
  <si>
    <t>práce grafika k úpravě loga</t>
  </si>
  <si>
    <t>-765769081</t>
  </si>
  <si>
    <t>Poznámka k položce:_x000D_
* stažení aktuální verze grafického manuálu města, včetně vyžádání si editovatelné verze u příslušné osoby		_x000D_
* příprava loga dle požadovaných rozměrů pro tisk / výrobu		_x000D_
* všechny znaky v bílé barvě	_x000D_
 tabulka T06 z DPI a samostatná digitální příloha DPI (grafický manuál TIC ITI, grafický manuál města Opavy, povinné prvky v křivkách)</t>
  </si>
  <si>
    <t>O01b</t>
  </si>
  <si>
    <t>D+M znak města Opavy v barevném provedení</t>
  </si>
  <si>
    <t>-1364381361</t>
  </si>
  <si>
    <t>Poznámka k položce:_x000D_
znak města na desce z tvrzeného plastu, barevné propvedení, podklad bílý; rozměry cca 830 x 500 x 5 mm_x000D_
 tabulka T06 z DPI a samostatná digitální příloha DPI (grafický manuál TIC ITI, grafický manuál města Opavy, povinné prvky v křivkách)</t>
  </si>
  <si>
    <t>O01b1</t>
  </si>
  <si>
    <t>práce grafika k úpravě znaku</t>
  </si>
  <si>
    <t>666756313</t>
  </si>
  <si>
    <t>Poznámka k položce:_x000D_
* stažení aktuální verze grafického manuálu města, včetně vyžádání si editovatelné verze u příslušné osoby		_x000D_
* příprava znaku dle požadovaných rozměrů pro tisk / výrobu_x000D_
 tabulka T06 z DPI a samostatná digitální příloha DPI (grafický manuál TIC ITI, grafický manuál města Opavy, povinné prvky v křivkách)</t>
  </si>
  <si>
    <t>O2a</t>
  </si>
  <si>
    <t>D+M polep dvířek nástavců - silueta dominant moravskoslezského kraje a loga Technotrasy a partnerů</t>
  </si>
  <si>
    <t>-279803911</t>
  </si>
  <si>
    <t>Poznámka k položce:_x000D_
samolepící fólie bílá, matná s černou siluetou vybraných dominant kraje (Praděd, Raduˇ, mlýn, Hláska, kostel sv. Hedviky, Slezské zemské muzeum)) a loga partnerů - Technotrasa, destinace Severní Morava_x000D_
polep umístěn dle výkresové dokumentace na dvířkách nástavců  v celé šíři vitrín A3 a A4_x000D_
 tabulka T06 z DPI a samostatn digitální příloha DPI (grafický manuál TIC ITI, grafický manuál města Opavy, povinné prvky v křivkách)</t>
  </si>
  <si>
    <t>O2a1</t>
  </si>
  <si>
    <t>práce grafika k úpravě loga - stažení aktuální verze loga Technotrasy a loga destinace Severní Morava</t>
  </si>
  <si>
    <t>2042872243</t>
  </si>
  <si>
    <t>Poznámka k položce:_x000D_
 tabulka T06 z DPI a samostatná digitální příloha DPI (grafický manuál TIC ITI, grafický manuál města Opavy, povinné prvky v křivkách)</t>
  </si>
  <si>
    <t>O2a2</t>
  </si>
  <si>
    <t>práce grafika k úpravě loga - stažení aktuální verze povinných prvků siluety (3 povinné prvky) - Praděd, Raduň, mlýn</t>
  </si>
  <si>
    <t>-1494225335</t>
  </si>
  <si>
    <t>O2a3</t>
  </si>
  <si>
    <t>práce grafika k úpravě loga - stažení a prostudování aktuální verze grafického manuálu infocenter MSK</t>
  </si>
  <si>
    <t>1628499113</t>
  </si>
  <si>
    <t>O2a4</t>
  </si>
  <si>
    <t>práce grafika k úpravě loga - zaměření skutečného rozměru prostoru určeného pro umístění siluety (po provedení interiéru)</t>
  </si>
  <si>
    <t>-2042775013</t>
  </si>
  <si>
    <t>O2</t>
  </si>
  <si>
    <t>práce grafika - sestavení siluety z požadovaných prvků a na požadovaný rozměr - dělit dle šíře dvířek; 3 prvky povinné, 3 dobrovolné</t>
  </si>
  <si>
    <t>273336317</t>
  </si>
  <si>
    <t>O21</t>
  </si>
  <si>
    <t>práce grafika - sestavení siluety z dobrovolně doplněných prvků (3 prvky nově vytvořit, dle individuálního požadavku provozovatele infocentra a dle grafiky povinných); na požadovaný rozměr a tvar - dělení podle dvířek nástavců; jedná se o: budovu Hlásky, kostel sv. Hedviky, Slezské zemské muszeum</t>
  </si>
  <si>
    <t>911309903</t>
  </si>
  <si>
    <t>O22</t>
  </si>
  <si>
    <t>práce grafika - vložení loga Technotrasy do siluety dle pokynů v grafickém manuálu</t>
  </si>
  <si>
    <t>-929829722</t>
  </si>
  <si>
    <t>O23</t>
  </si>
  <si>
    <t>práce grafika - vložení loga partnerů - v tomto případě destinace Severní Morava do siluety dle pokynů v grafickém manuálu</t>
  </si>
  <si>
    <t>784643649</t>
  </si>
  <si>
    <t>O24</t>
  </si>
  <si>
    <t>práce grafika - příprava siluety k tisku a komunikace s tiskárnou</t>
  </si>
  <si>
    <t>913513617</t>
  </si>
  <si>
    <t>O3</t>
  </si>
  <si>
    <t>polep laminátového obkladu s motivem slepé mapy MSK - samolepící bílá / transparentní fólie se slepou mapou Moravskoslezského kraje s vyznačenou polohou Opavy</t>
  </si>
  <si>
    <t>-858867292</t>
  </si>
  <si>
    <t>Poznámka k položce:_x000D_
polep umístěn celoplošně přes dvířka úložného prostoru v nice A7 - dle výkresové dokumentace; polep členěn dle dvířek _x000D_
 tabulka T06 z DPI a samostatná digitální příloha DPI (grafický manuál TIC ITI, grafický manuál města Opavy, povinné prvky v křivkách)</t>
  </si>
  <si>
    <t>1,04</t>
  </si>
  <si>
    <t>O3a</t>
  </si>
  <si>
    <t>práce grafika - stažení aktuální verze mapy v křivkových formátech</t>
  </si>
  <si>
    <t>1789467179</t>
  </si>
  <si>
    <t>Poznámka k položce:_x000D_
 tabulka T06 z DPI a samostatá digitální přílohua DPI (grafický manuál TIC ITI, grafický manuál města Opavy, povinné prvky v křivkách)</t>
  </si>
  <si>
    <t>O3b</t>
  </si>
  <si>
    <t>práce grafika - zaměření skutečného rozměru prostoru určeného pro umístění mapy (po provedení interiéru)</t>
  </si>
  <si>
    <t>-560804313</t>
  </si>
  <si>
    <t>O3c</t>
  </si>
  <si>
    <t>práce grafika - uzpůsobení její velikosti na požadované místo v pobočce</t>
  </si>
  <si>
    <t>1363436651</t>
  </si>
  <si>
    <t>O3d</t>
  </si>
  <si>
    <t>práce grafika - vložení polohy města Opavy na správné místo do mapy kraje a jeho popis fontem dle aktuálního manuálu města</t>
  </si>
  <si>
    <t>919298256</t>
  </si>
  <si>
    <t>O3e</t>
  </si>
  <si>
    <t>práce grafika - příprava mapy k tisku a komunikace s tiskárnou</t>
  </si>
  <si>
    <t>1737045402</t>
  </si>
  <si>
    <t>O6</t>
  </si>
  <si>
    <t>polep skleněné výplně dveří - označení provozovny - samolepící průhledná fólie s těmito údaji: povinná publicita IC - značka certifikace I, provozní doba a kontakty pobočky infocentra, označení provozovny IČ, DIČ, adresa, logotypy veřejných subjektů (Evropská unie, Ministerstvo pro místní rozvoj), označení bezkontaktních plateb</t>
  </si>
  <si>
    <t>-2122705187</t>
  </si>
  <si>
    <t>O6a</t>
  </si>
  <si>
    <t>práce grafika - všechny symboly stáhnout z uložiště</t>
  </si>
  <si>
    <t>-287031232</t>
  </si>
  <si>
    <t>O6b</t>
  </si>
  <si>
    <t>práce grafika - zaměřit prostor na vstupních dveřích</t>
  </si>
  <si>
    <t>1512571511</t>
  </si>
  <si>
    <t>O6c</t>
  </si>
  <si>
    <t>práce grafika - vložit symboly na formát a připravit k tisku</t>
  </si>
  <si>
    <t>-1908671346</t>
  </si>
  <si>
    <t>07 - Všeobecné konstrukce a práce</t>
  </si>
  <si>
    <t>Zhotovitel zajistí fotodokumentaci původního a nového stavu</t>
  </si>
  <si>
    <t>-1382124770</t>
  </si>
  <si>
    <t>Ostatní náklady spojené s požadavky objednatele, které jsou uvedeny v jednotlivých článcích smlouvy o dílo, pokud nejsou zahrnuty v soupisech prací</t>
  </si>
  <si>
    <t>-312152184</t>
  </si>
  <si>
    <t>Zajištění dokumentace skutečného provedení</t>
  </si>
  <si>
    <t>-972534360</t>
  </si>
  <si>
    <t>výrobní a dílenská dokumentace</t>
  </si>
  <si>
    <t>1337728757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</si>
  <si>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</si>
  <si>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</si>
  <si>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</si>
  <si>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</si>
  <si>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</si>
  <si>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</si>
  <si>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</si>
  <si>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</si>
  <si>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</si>
  <si>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</si>
  <si>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</si>
  <si>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</si>
  <si>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</si>
  <si>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</si>
  <si>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</si>
  <si>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</si>
  <si>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</si>
  <si>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</si>
  <si>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</si>
  <si>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</si>
  <si>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</si>
  <si>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</si>
  <si>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</si>
  <si>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</si>
  <si>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</si>
  <si>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</si>
  <si>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</si>
  <si>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</si>
  <si>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</si>
  <si>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</si>
  <si>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</si>
  <si>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</si>
  <si>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</si>
  <si>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</si>
  <si>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</si>
  <si>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</si>
  <si>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</si>
  <si>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</si>
  <si>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</si>
  <si>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</si>
  <si>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</si>
  <si>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</si>
  <si>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</si>
  <si>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</si>
  <si>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</si>
  <si>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</si>
  <si>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</si>
  <si>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</si>
  <si>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</si>
  <si>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</si>
  <si>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</si>
  <si>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</si>
  <si>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</si>
  <si>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</si>
  <si>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</si>
  <si>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</si>
  <si>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</si>
  <si>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</si>
  <si>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</si>
  <si>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</si>
  <si>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</si>
  <si>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</si>
  <si>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</si>
  <si>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</si>
  <si>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</si>
  <si>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</si>
  <si>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</si>
  <si>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</si>
  <si>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</si>
  <si>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</si>
  <si>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</si>
  <si>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</si>
  <si>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</si>
  <si>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</si>
  <si>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</si>
  <si>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</si>
  <si>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</si>
  <si>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</si>
  <si>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</si>
  <si>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</si>
  <si>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</si>
  <si>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</si>
  <si>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</si>
  <si>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</si>
  <si>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</si>
  <si>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</si>
  <si>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</si>
  <si>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</si>
  <si>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</si>
  <si>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</si>
  <si>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</si>
  <si>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</si>
  <si>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</si>
  <si>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</si>
  <si>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</si>
  <si>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</si>
  <si>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</si>
  <si>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</si>
  <si>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</si>
  <si>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</si>
  <si>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</si>
  <si>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</si>
  <si>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</si>
  <si>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</si>
  <si>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</si>
  <si>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</si>
  <si>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</si>
  <si>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</si>
  <si>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</si>
  <si>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</si>
  <si>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</si>
  <si>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</si>
  <si>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</si>
  <si>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</si>
  <si>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</si>
  <si>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</si>
  <si>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</si>
  <si>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</si>
  <si>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</si>
  <si>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</si>
  <si>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</si>
  <si>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</si>
  <si>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</si>
  <si>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</si>
  <si>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</si>
  <si>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</si>
  <si>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</si>
  <si>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</si>
  <si>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</si>
  <si>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</si>
  <si>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</si>
  <si>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</si>
  <si>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</si>
  <si>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</si>
  <si>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</si>
  <si>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</si>
  <si>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</si>
  <si>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</si>
  <si>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</si>
  <si>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</si>
  <si>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</si>
  <si>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</si>
  <si>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</si>
  <si>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</si>
  <si>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</si>
  <si>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</si>
  <si>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</si>
  <si>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</si>
  <si>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</si>
  <si>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</si>
  <si>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</si>
  <si>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</si>
  <si>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</si>
  <si>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</si>
  <si>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</si>
  <si>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</si>
  <si>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</si>
  <si>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</si>
  <si>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</si>
  <si>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</si>
  <si>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</si>
  <si>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</si>
  <si>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</si>
  <si>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</si>
  <si>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</si>
  <si>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</si>
  <si>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</si>
  <si>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</si>
  <si>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</si>
  <si>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</si>
  <si>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</si>
  <si>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</si>
  <si>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</si>
  <si>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</si>
  <si>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</si>
  <si>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</si>
  <si>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</si>
  <si>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</si>
  <si>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</si>
  <si>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</si>
  <si>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</si>
  <si>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</si>
  <si>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</si>
  <si>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</si>
  <si>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</si>
  <si>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</si>
  <si>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nosiče na letáky - atypické přihrádky na letáky vyrobeny z lakované MDF desky tl. 12 mm a čirého skla tl. 4 mm; 20ks odstín bílá RAL 9003 (A1a); 12 ks odstín černá RAL 9005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</si>
</sst>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8" fillId="0" borderId="0" xfId="0" applyFont="1" applyAlignment="1" applyProtection="1"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0" xfId="0" applyFont="1" applyAlignment="1" applyProtection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3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ont="1" applyFill="1" applyAlignment="1" applyProtection="1">
      <alignment vertical="center"/>
    </xf>
    <xf numFmtId="0" fontId="4" fillId="5" borderId="7" xfId="0" applyFont="1" applyFill="1" applyBorder="1" applyAlignment="1" applyProtection="1">
      <alignment horizontal="left" vertical="center"/>
    </xf>
    <xf numFmtId="0" fontId="0" fillId="5" borderId="8" xfId="0" applyFont="1" applyFill="1" applyBorder="1" applyAlignment="1" applyProtection="1">
      <alignment vertical="center"/>
    </xf>
    <xf numFmtId="0" fontId="4" fillId="5" borderId="8" xfId="0" applyFont="1" applyFill="1" applyBorder="1" applyAlignment="1" applyProtection="1">
      <alignment horizontal="right" vertical="center"/>
    </xf>
    <xf numFmtId="0" fontId="4" fillId="5" borderId="8" xfId="0" applyFont="1" applyFill="1" applyBorder="1" applyAlignment="1" applyProtection="1">
      <alignment horizontal="center" vertical="center"/>
    </xf>
    <xf numFmtId="4" fontId="4" fillId="5" borderId="8" xfId="0" applyNumberFormat="1" applyFont="1" applyFill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1" fillId="5" borderId="0" xfId="0" applyFont="1" applyFill="1" applyAlignment="1" applyProtection="1">
      <alignment horizontal="left" vertical="center"/>
    </xf>
    <xf numFmtId="0" fontId="21" fillId="5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5" borderId="17" xfId="0" applyFont="1" applyFill="1" applyBorder="1" applyAlignment="1" applyProtection="1">
      <alignment horizontal="center" vertical="center" wrapText="1"/>
    </xf>
    <xf numFmtId="0" fontId="21" fillId="5" borderId="18" xfId="0" applyFont="1" applyFill="1" applyBorder="1" applyAlignment="1" applyProtection="1">
      <alignment horizontal="center" vertical="center" wrapText="1"/>
    </xf>
    <xf numFmtId="0" fontId="21" fillId="5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/>
    </xf>
    <xf numFmtId="4" fontId="23" fillId="0" borderId="0" xfId="0" applyNumberFormat="1" applyFont="1" applyAlignment="1" applyProtection="1"/>
    <xf numFmtId="0" fontId="0" fillId="0" borderId="12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 applyProtection="1">
      <alignment vertical="center"/>
    </xf>
    <xf numFmtId="0" fontId="8" fillId="0" borderId="0" xfId="0" applyFont="1" applyAlignment="1" applyProtection="1"/>
    <xf numFmtId="0" fontId="8" fillId="0" borderId="4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0" borderId="23" xfId="0" applyNumberFormat="1" applyFont="1" applyBorder="1" applyAlignment="1" applyProtection="1">
      <alignment vertical="center"/>
    </xf>
    <xf numFmtId="0" fontId="22" fillId="3" borderId="15" xfId="0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34" fillId="0" borderId="0" xfId="0" applyFont="1" applyAlignment="1" applyProtection="1">
      <alignment vertical="center" wrapText="1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 applyProtection="1">
      <alignment vertical="center"/>
    </xf>
    <xf numFmtId="0" fontId="35" fillId="3" borderId="15" xfId="0" applyFont="1" applyFill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21" fillId="0" borderId="23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35" fillId="0" borderId="23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/>
    <xf numFmtId="0" fontId="0" fillId="0" borderId="0" xfId="0" applyFont="1" applyFill="1" applyAlignment="1" applyProtection="1">
      <alignment vertical="center"/>
    </xf>
    <xf numFmtId="0" fontId="0" fillId="0" borderId="11" xfId="0" applyFont="1" applyFill="1" applyBorder="1" applyAlignment="1" applyProtection="1">
      <alignment vertical="center"/>
    </xf>
    <xf numFmtId="0" fontId="0" fillId="0" borderId="0" xfId="0" applyFill="1" applyProtection="1"/>
    <xf numFmtId="0" fontId="33" fillId="0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8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3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topLeftCell="A27" workbookViewId="0">
      <selection activeCell="A63" sqref="A63:XFD6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pans="1:74" s="1" customFormat="1" ht="36.950000000000003" customHeight="1" x14ac:dyDescent="0.2">
      <c r="AR2" s="344" t="s">
        <v>6</v>
      </c>
      <c r="AS2" s="345"/>
      <c r="AT2" s="345"/>
      <c r="AU2" s="345"/>
      <c r="AV2" s="345"/>
      <c r="AW2" s="345"/>
      <c r="AX2" s="345"/>
      <c r="AY2" s="345"/>
      <c r="AZ2" s="345"/>
      <c r="BA2" s="345"/>
      <c r="BB2" s="345"/>
      <c r="BC2" s="345"/>
      <c r="BD2" s="345"/>
      <c r="BE2" s="345"/>
      <c r="BS2" s="11" t="s">
        <v>7</v>
      </c>
      <c r="BT2" s="11" t="s">
        <v>8</v>
      </c>
    </row>
    <row r="3" spans="1:74" s="1" customFormat="1" ht="6.95" customHeight="1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7</v>
      </c>
      <c r="BT3" s="11" t="s">
        <v>9</v>
      </c>
    </row>
    <row r="4" spans="1:74" s="1" customFormat="1" ht="24.95" customHeight="1" x14ac:dyDescent="0.2">
      <c r="B4" s="14"/>
      <c r="D4" s="15" t="s">
        <v>10</v>
      </c>
      <c r="AR4" s="14"/>
      <c r="AS4" s="16" t="s">
        <v>11</v>
      </c>
      <c r="BE4" s="17" t="s">
        <v>12</v>
      </c>
      <c r="BS4" s="11" t="s">
        <v>13</v>
      </c>
    </row>
    <row r="5" spans="1:74" s="1" customFormat="1" ht="12" customHeight="1" x14ac:dyDescent="0.2">
      <c r="B5" s="14"/>
      <c r="D5" s="18" t="s">
        <v>14</v>
      </c>
      <c r="K5" s="353" t="s">
        <v>15</v>
      </c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R5" s="14"/>
      <c r="BE5" s="350" t="s">
        <v>16</v>
      </c>
      <c r="BS5" s="11" t="s">
        <v>7</v>
      </c>
    </row>
    <row r="6" spans="1:74" s="1" customFormat="1" ht="36.950000000000003" customHeight="1" x14ac:dyDescent="0.2">
      <c r="B6" s="14"/>
      <c r="D6" s="20" t="s">
        <v>17</v>
      </c>
      <c r="K6" s="354" t="s">
        <v>18</v>
      </c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R6" s="14"/>
      <c r="BE6" s="351"/>
      <c r="BS6" s="11" t="s">
        <v>7</v>
      </c>
    </row>
    <row r="7" spans="1:74" s="1" customFormat="1" ht="12" customHeight="1" x14ac:dyDescent="0.2">
      <c r="B7" s="14"/>
      <c r="D7" s="21" t="s">
        <v>19</v>
      </c>
      <c r="K7" s="19" t="s">
        <v>3</v>
      </c>
      <c r="AK7" s="21" t="s">
        <v>20</v>
      </c>
      <c r="AN7" s="19" t="s">
        <v>3</v>
      </c>
      <c r="AR7" s="14"/>
      <c r="BE7" s="351"/>
      <c r="BS7" s="11" t="s">
        <v>7</v>
      </c>
    </row>
    <row r="8" spans="1:74" s="1" customFormat="1" ht="12" customHeight="1" x14ac:dyDescent="0.2">
      <c r="B8" s="14"/>
      <c r="D8" s="21" t="s">
        <v>21</v>
      </c>
      <c r="K8" s="19" t="s">
        <v>22</v>
      </c>
      <c r="AK8" s="21" t="s">
        <v>23</v>
      </c>
      <c r="AN8" s="171"/>
      <c r="AR8" s="14"/>
      <c r="BE8" s="351"/>
      <c r="BS8" s="11" t="s">
        <v>7</v>
      </c>
    </row>
    <row r="9" spans="1:74" s="1" customFormat="1" ht="14.45" customHeight="1" x14ac:dyDescent="0.2">
      <c r="B9" s="14"/>
      <c r="AR9" s="14"/>
      <c r="BE9" s="351"/>
      <c r="BS9" s="11" t="s">
        <v>7</v>
      </c>
    </row>
    <row r="10" spans="1:74" s="1" customFormat="1" ht="12" customHeight="1" x14ac:dyDescent="0.2">
      <c r="B10" s="14"/>
      <c r="D10" s="21" t="s">
        <v>24</v>
      </c>
      <c r="AK10" s="21" t="s">
        <v>25</v>
      </c>
      <c r="AN10" s="19" t="s">
        <v>26</v>
      </c>
      <c r="AR10" s="14"/>
      <c r="BE10" s="351"/>
      <c r="BS10" s="11" t="s">
        <v>7</v>
      </c>
    </row>
    <row r="11" spans="1:74" s="1" customFormat="1" ht="18.399999999999999" customHeight="1" x14ac:dyDescent="0.2">
      <c r="B11" s="14"/>
      <c r="E11" s="19" t="s">
        <v>27</v>
      </c>
      <c r="AK11" s="21" t="s">
        <v>28</v>
      </c>
      <c r="AN11" s="19" t="s">
        <v>29</v>
      </c>
      <c r="AR11" s="14"/>
      <c r="BE11" s="351"/>
      <c r="BS11" s="11" t="s">
        <v>7</v>
      </c>
    </row>
    <row r="12" spans="1:74" s="1" customFormat="1" ht="6.95" customHeight="1" x14ac:dyDescent="0.2">
      <c r="B12" s="14"/>
      <c r="AR12" s="14"/>
      <c r="BE12" s="351"/>
      <c r="BS12" s="11" t="s">
        <v>7</v>
      </c>
    </row>
    <row r="13" spans="1:74" s="1" customFormat="1" ht="12" customHeight="1" x14ac:dyDescent="0.2">
      <c r="B13" s="14"/>
      <c r="D13" s="21" t="s">
        <v>30</v>
      </c>
      <c r="AK13" s="21" t="s">
        <v>25</v>
      </c>
      <c r="AN13" s="170" t="s">
        <v>31</v>
      </c>
      <c r="AR13" s="14"/>
      <c r="BE13" s="351"/>
      <c r="BS13" s="11" t="s">
        <v>7</v>
      </c>
    </row>
    <row r="14" spans="1:74" ht="12.75" x14ac:dyDescent="0.2">
      <c r="B14" s="14"/>
      <c r="E14" s="355" t="s">
        <v>31</v>
      </c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21" t="s">
        <v>28</v>
      </c>
      <c r="AN14" s="170" t="s">
        <v>31</v>
      </c>
      <c r="AR14" s="14"/>
      <c r="BE14" s="351"/>
      <c r="BS14" s="11" t="s">
        <v>7</v>
      </c>
    </row>
    <row r="15" spans="1:74" s="1" customFormat="1" ht="6.95" customHeight="1" x14ac:dyDescent="0.2">
      <c r="B15" s="14"/>
      <c r="AR15" s="14"/>
      <c r="BE15" s="351"/>
      <c r="BS15" s="11" t="s">
        <v>4</v>
      </c>
    </row>
    <row r="16" spans="1:74" s="1" customFormat="1" ht="12" customHeight="1" x14ac:dyDescent="0.2">
      <c r="B16" s="14"/>
      <c r="D16" s="21" t="s">
        <v>32</v>
      </c>
      <c r="AK16" s="21" t="s">
        <v>25</v>
      </c>
      <c r="AN16" s="19" t="s">
        <v>33</v>
      </c>
      <c r="AR16" s="14"/>
      <c r="BE16" s="351"/>
      <c r="BS16" s="11" t="s">
        <v>4</v>
      </c>
    </row>
    <row r="17" spans="1:71" s="1" customFormat="1" ht="18.399999999999999" customHeight="1" x14ac:dyDescent="0.2">
      <c r="B17" s="14"/>
      <c r="E17" s="19" t="s">
        <v>34</v>
      </c>
      <c r="AK17" s="21" t="s">
        <v>28</v>
      </c>
      <c r="AN17" s="19" t="s">
        <v>35</v>
      </c>
      <c r="AR17" s="14"/>
      <c r="BE17" s="351"/>
      <c r="BS17" s="11" t="s">
        <v>36</v>
      </c>
    </row>
    <row r="18" spans="1:71" s="1" customFormat="1" ht="6.95" customHeight="1" x14ac:dyDescent="0.2">
      <c r="B18" s="14"/>
      <c r="AR18" s="14"/>
      <c r="BE18" s="351"/>
      <c r="BS18" s="11" t="s">
        <v>7</v>
      </c>
    </row>
    <row r="19" spans="1:71" s="1" customFormat="1" ht="12" customHeight="1" x14ac:dyDescent="0.2">
      <c r="B19" s="14"/>
      <c r="D19" s="21" t="s">
        <v>37</v>
      </c>
      <c r="AK19" s="21" t="s">
        <v>25</v>
      </c>
      <c r="AN19" s="19" t="s">
        <v>3</v>
      </c>
      <c r="AR19" s="14"/>
      <c r="BE19" s="351"/>
      <c r="BS19" s="11" t="s">
        <v>7</v>
      </c>
    </row>
    <row r="20" spans="1:71" s="1" customFormat="1" ht="18.399999999999999" customHeight="1" x14ac:dyDescent="0.2">
      <c r="B20" s="14"/>
      <c r="E20" s="19" t="s">
        <v>22</v>
      </c>
      <c r="AK20" s="21" t="s">
        <v>28</v>
      </c>
      <c r="AN20" s="19" t="s">
        <v>3</v>
      </c>
      <c r="AR20" s="14"/>
      <c r="BE20" s="351"/>
      <c r="BS20" s="11" t="s">
        <v>4</v>
      </c>
    </row>
    <row r="21" spans="1:71" s="1" customFormat="1" ht="6.95" customHeight="1" x14ac:dyDescent="0.2">
      <c r="B21" s="14"/>
      <c r="AR21" s="14"/>
      <c r="BE21" s="351"/>
    </row>
    <row r="22" spans="1:71" s="1" customFormat="1" ht="12" customHeight="1" x14ac:dyDescent="0.2">
      <c r="B22" s="14"/>
      <c r="D22" s="21" t="s">
        <v>38</v>
      </c>
      <c r="AR22" s="14"/>
      <c r="BE22" s="351"/>
    </row>
    <row r="23" spans="1:71" s="1" customFormat="1" ht="47.25" customHeight="1" x14ac:dyDescent="0.2">
      <c r="B23" s="14"/>
      <c r="E23" s="357" t="s">
        <v>39</v>
      </c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  <c r="AN23" s="357"/>
      <c r="AR23" s="14"/>
      <c r="BE23" s="351"/>
    </row>
    <row r="24" spans="1:71" s="1" customFormat="1" ht="6.95" customHeight="1" x14ac:dyDescent="0.2">
      <c r="B24" s="14"/>
      <c r="AR24" s="14"/>
      <c r="BE24" s="351"/>
    </row>
    <row r="25" spans="1:71" s="1" customFormat="1" ht="6.95" customHeight="1" x14ac:dyDescent="0.2">
      <c r="B25" s="14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14"/>
      <c r="BE25" s="351"/>
    </row>
    <row r="26" spans="1:71" s="2" customFormat="1" ht="25.9" customHeight="1" x14ac:dyDescent="0.2">
      <c r="A26" s="23"/>
      <c r="B26" s="24"/>
      <c r="C26" s="23"/>
      <c r="D26" s="25" t="s">
        <v>40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341">
        <f>ROUND(AG54,2)</f>
        <v>0</v>
      </c>
      <c r="AL26" s="342"/>
      <c r="AM26" s="342"/>
      <c r="AN26" s="342"/>
      <c r="AO26" s="342"/>
      <c r="AP26" s="23"/>
      <c r="AQ26" s="23"/>
      <c r="AR26" s="24"/>
      <c r="BE26" s="351"/>
    </row>
    <row r="27" spans="1:71" s="2" customFormat="1" ht="6.95" customHeight="1" x14ac:dyDescent="0.2">
      <c r="A27" s="23"/>
      <c r="B27" s="2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4"/>
      <c r="BE27" s="351"/>
    </row>
    <row r="28" spans="1:71" s="2" customFormat="1" ht="12.75" x14ac:dyDescent="0.2">
      <c r="A28" s="23"/>
      <c r="B28" s="24"/>
      <c r="C28" s="23"/>
      <c r="D28" s="23"/>
      <c r="E28" s="23"/>
      <c r="F28" s="23"/>
      <c r="G28" s="23"/>
      <c r="H28" s="23"/>
      <c r="I28" s="23"/>
      <c r="J28" s="23"/>
      <c r="K28" s="23"/>
      <c r="L28" s="343" t="s">
        <v>41</v>
      </c>
      <c r="M28" s="343"/>
      <c r="N28" s="343"/>
      <c r="O28" s="343"/>
      <c r="P28" s="343"/>
      <c r="Q28" s="23"/>
      <c r="R28" s="23"/>
      <c r="S28" s="23"/>
      <c r="T28" s="23"/>
      <c r="U28" s="23"/>
      <c r="V28" s="23"/>
      <c r="W28" s="343" t="s">
        <v>42</v>
      </c>
      <c r="X28" s="343"/>
      <c r="Y28" s="343"/>
      <c r="Z28" s="343"/>
      <c r="AA28" s="343"/>
      <c r="AB28" s="343"/>
      <c r="AC28" s="343"/>
      <c r="AD28" s="343"/>
      <c r="AE28" s="343"/>
      <c r="AF28" s="23"/>
      <c r="AG28" s="23"/>
      <c r="AH28" s="23"/>
      <c r="AI28" s="23"/>
      <c r="AJ28" s="23"/>
      <c r="AK28" s="343" t="s">
        <v>43</v>
      </c>
      <c r="AL28" s="343"/>
      <c r="AM28" s="343"/>
      <c r="AN28" s="343"/>
      <c r="AO28" s="343"/>
      <c r="AP28" s="23"/>
      <c r="AQ28" s="23"/>
      <c r="AR28" s="24"/>
      <c r="BE28" s="351"/>
    </row>
    <row r="29" spans="1:71" s="3" customFormat="1" ht="14.45" customHeight="1" x14ac:dyDescent="0.2">
      <c r="B29" s="27"/>
      <c r="D29" s="21" t="s">
        <v>44</v>
      </c>
      <c r="F29" s="21" t="s">
        <v>45</v>
      </c>
      <c r="L29" s="337">
        <v>0.21</v>
      </c>
      <c r="M29" s="336"/>
      <c r="N29" s="336"/>
      <c r="O29" s="336"/>
      <c r="P29" s="336"/>
      <c r="W29" s="335">
        <f>ROUND(AZ54, 2)</f>
        <v>0</v>
      </c>
      <c r="X29" s="336"/>
      <c r="Y29" s="336"/>
      <c r="Z29" s="336"/>
      <c r="AA29" s="336"/>
      <c r="AB29" s="336"/>
      <c r="AC29" s="336"/>
      <c r="AD29" s="336"/>
      <c r="AE29" s="336"/>
      <c r="AK29" s="335">
        <f>ROUND(AV54, 2)</f>
        <v>0</v>
      </c>
      <c r="AL29" s="336"/>
      <c r="AM29" s="336"/>
      <c r="AN29" s="336"/>
      <c r="AO29" s="336"/>
      <c r="AR29" s="27"/>
      <c r="BE29" s="352"/>
    </row>
    <row r="30" spans="1:71" s="3" customFormat="1" ht="14.45" customHeight="1" x14ac:dyDescent="0.2">
      <c r="B30" s="27"/>
      <c r="F30" s="21" t="s">
        <v>46</v>
      </c>
      <c r="L30" s="337">
        <v>0.15</v>
      </c>
      <c r="M30" s="336"/>
      <c r="N30" s="336"/>
      <c r="O30" s="336"/>
      <c r="P30" s="336"/>
      <c r="W30" s="335">
        <f>ROUND(BA54, 2)</f>
        <v>0</v>
      </c>
      <c r="X30" s="336"/>
      <c r="Y30" s="336"/>
      <c r="Z30" s="336"/>
      <c r="AA30" s="336"/>
      <c r="AB30" s="336"/>
      <c r="AC30" s="336"/>
      <c r="AD30" s="336"/>
      <c r="AE30" s="336"/>
      <c r="AK30" s="335">
        <f>ROUND(AW54, 2)</f>
        <v>0</v>
      </c>
      <c r="AL30" s="336"/>
      <c r="AM30" s="336"/>
      <c r="AN30" s="336"/>
      <c r="AO30" s="336"/>
      <c r="AR30" s="27"/>
      <c r="BE30" s="352"/>
    </row>
    <row r="31" spans="1:71" s="3" customFormat="1" ht="14.45" hidden="1" customHeight="1" x14ac:dyDescent="0.2">
      <c r="B31" s="27"/>
      <c r="F31" s="21" t="s">
        <v>47</v>
      </c>
      <c r="L31" s="337">
        <v>0.21</v>
      </c>
      <c r="M31" s="336"/>
      <c r="N31" s="336"/>
      <c r="O31" s="336"/>
      <c r="P31" s="336"/>
      <c r="W31" s="335">
        <f>ROUND(BB54, 2)</f>
        <v>0</v>
      </c>
      <c r="X31" s="336"/>
      <c r="Y31" s="336"/>
      <c r="Z31" s="336"/>
      <c r="AA31" s="336"/>
      <c r="AB31" s="336"/>
      <c r="AC31" s="336"/>
      <c r="AD31" s="336"/>
      <c r="AE31" s="336"/>
      <c r="AK31" s="335">
        <v>0</v>
      </c>
      <c r="AL31" s="336"/>
      <c r="AM31" s="336"/>
      <c r="AN31" s="336"/>
      <c r="AO31" s="336"/>
      <c r="AR31" s="27"/>
      <c r="BE31" s="352"/>
    </row>
    <row r="32" spans="1:71" s="3" customFormat="1" ht="14.45" hidden="1" customHeight="1" x14ac:dyDescent="0.2">
      <c r="B32" s="27"/>
      <c r="F32" s="21" t="s">
        <v>48</v>
      </c>
      <c r="L32" s="337">
        <v>0.15</v>
      </c>
      <c r="M32" s="336"/>
      <c r="N32" s="336"/>
      <c r="O32" s="336"/>
      <c r="P32" s="336"/>
      <c r="W32" s="335">
        <f>ROUND(BC54, 2)</f>
        <v>0</v>
      </c>
      <c r="X32" s="336"/>
      <c r="Y32" s="336"/>
      <c r="Z32" s="336"/>
      <c r="AA32" s="336"/>
      <c r="AB32" s="336"/>
      <c r="AC32" s="336"/>
      <c r="AD32" s="336"/>
      <c r="AE32" s="336"/>
      <c r="AK32" s="335">
        <v>0</v>
      </c>
      <c r="AL32" s="336"/>
      <c r="AM32" s="336"/>
      <c r="AN32" s="336"/>
      <c r="AO32" s="336"/>
      <c r="AR32" s="27"/>
      <c r="BE32" s="352"/>
    </row>
    <row r="33" spans="1:57" s="3" customFormat="1" ht="14.45" hidden="1" customHeight="1" x14ac:dyDescent="0.2">
      <c r="B33" s="27"/>
      <c r="F33" s="21" t="s">
        <v>49</v>
      </c>
      <c r="L33" s="337">
        <v>0</v>
      </c>
      <c r="M33" s="336"/>
      <c r="N33" s="336"/>
      <c r="O33" s="336"/>
      <c r="P33" s="336"/>
      <c r="W33" s="335">
        <f>ROUND(BD54, 2)</f>
        <v>0</v>
      </c>
      <c r="X33" s="336"/>
      <c r="Y33" s="336"/>
      <c r="Z33" s="336"/>
      <c r="AA33" s="336"/>
      <c r="AB33" s="336"/>
      <c r="AC33" s="336"/>
      <c r="AD33" s="336"/>
      <c r="AE33" s="336"/>
      <c r="AK33" s="335">
        <v>0</v>
      </c>
      <c r="AL33" s="336"/>
      <c r="AM33" s="336"/>
      <c r="AN33" s="336"/>
      <c r="AO33" s="336"/>
      <c r="AR33" s="27"/>
    </row>
    <row r="34" spans="1:57" s="2" customFormat="1" ht="6.95" customHeight="1" x14ac:dyDescent="0.2">
      <c r="A34" s="23"/>
      <c r="B34" s="2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4"/>
      <c r="BE34" s="23"/>
    </row>
    <row r="35" spans="1:57" s="2" customFormat="1" ht="25.9" customHeight="1" x14ac:dyDescent="0.2">
      <c r="A35" s="23"/>
      <c r="B35" s="24"/>
      <c r="C35" s="28"/>
      <c r="D35" s="29" t="s">
        <v>50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 t="s">
        <v>51</v>
      </c>
      <c r="U35" s="30"/>
      <c r="V35" s="30"/>
      <c r="W35" s="30"/>
      <c r="X35" s="349" t="s">
        <v>52</v>
      </c>
      <c r="Y35" s="347"/>
      <c r="Z35" s="347"/>
      <c r="AA35" s="347"/>
      <c r="AB35" s="347"/>
      <c r="AC35" s="30"/>
      <c r="AD35" s="30"/>
      <c r="AE35" s="30"/>
      <c r="AF35" s="30"/>
      <c r="AG35" s="30"/>
      <c r="AH35" s="30"/>
      <c r="AI35" s="30"/>
      <c r="AJ35" s="30"/>
      <c r="AK35" s="346">
        <f>SUM(AK26:AK33)</f>
        <v>0</v>
      </c>
      <c r="AL35" s="347"/>
      <c r="AM35" s="347"/>
      <c r="AN35" s="347"/>
      <c r="AO35" s="348"/>
      <c r="AP35" s="28"/>
      <c r="AQ35" s="28"/>
      <c r="AR35" s="24"/>
      <c r="BE35" s="23"/>
    </row>
    <row r="36" spans="1:57" s="2" customFormat="1" ht="6.95" customHeight="1" x14ac:dyDescent="0.2">
      <c r="A36" s="23"/>
      <c r="B36" s="2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4"/>
      <c r="BE36" s="23"/>
    </row>
    <row r="37" spans="1:57" s="2" customFormat="1" ht="6.95" customHeight="1" x14ac:dyDescent="0.2">
      <c r="A37" s="23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24"/>
      <c r="BE37" s="23"/>
    </row>
    <row r="41" spans="1:57" s="2" customFormat="1" ht="6.95" customHeight="1" x14ac:dyDescent="0.2">
      <c r="A41" s="23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24"/>
      <c r="BE41" s="23"/>
    </row>
    <row r="42" spans="1:57" s="2" customFormat="1" ht="24.95" customHeight="1" x14ac:dyDescent="0.2">
      <c r="A42" s="23"/>
      <c r="B42" s="24"/>
      <c r="C42" s="15" t="s">
        <v>53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4"/>
      <c r="BE42" s="23"/>
    </row>
    <row r="43" spans="1:57" s="2" customFormat="1" ht="6.95" customHeight="1" x14ac:dyDescent="0.2">
      <c r="A43" s="23"/>
      <c r="B43" s="24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4"/>
      <c r="BE43" s="23"/>
    </row>
    <row r="44" spans="1:57" s="4" customFormat="1" ht="12" customHeight="1" x14ac:dyDescent="0.2">
      <c r="B44" s="36"/>
      <c r="C44" s="21" t="s">
        <v>14</v>
      </c>
      <c r="L44" s="4" t="str">
        <f>K5</f>
        <v>N8242023c</v>
      </c>
      <c r="AR44" s="36"/>
    </row>
    <row r="45" spans="1:57" s="5" customFormat="1" ht="36.950000000000003" customHeight="1" x14ac:dyDescent="0.2">
      <c r="B45" s="37"/>
      <c r="C45" s="38" t="s">
        <v>17</v>
      </c>
      <c r="L45" s="338" t="str">
        <f>K6</f>
        <v>Turistické informační centrum v Opavě - rekonstrukce interiéru</v>
      </c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  <c r="AM45" s="339"/>
      <c r="AN45" s="339"/>
      <c r="AO45" s="339"/>
      <c r="AR45" s="37"/>
    </row>
    <row r="46" spans="1:57" s="2" customFormat="1" ht="6.95" customHeight="1" x14ac:dyDescent="0.2">
      <c r="A46" s="23"/>
      <c r="B46" s="2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4"/>
      <c r="BE46" s="23"/>
    </row>
    <row r="47" spans="1:57" s="2" customFormat="1" ht="12" customHeight="1" x14ac:dyDescent="0.2">
      <c r="A47" s="23"/>
      <c r="B47" s="24"/>
      <c r="C47" s="21" t="s">
        <v>21</v>
      </c>
      <c r="D47" s="23"/>
      <c r="E47" s="23"/>
      <c r="F47" s="23"/>
      <c r="G47" s="23"/>
      <c r="H47" s="23"/>
      <c r="I47" s="23"/>
      <c r="J47" s="23"/>
      <c r="K47" s="23"/>
      <c r="L47" s="39" t="str">
        <f>IF(K8="","",K8)</f>
        <v xml:space="preserve"> 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1" t="s">
        <v>23</v>
      </c>
      <c r="AJ47" s="23"/>
      <c r="AK47" s="23"/>
      <c r="AL47" s="23"/>
      <c r="AM47" s="340" t="str">
        <f>IF(AN8= "","",AN8)</f>
        <v/>
      </c>
      <c r="AN47" s="340"/>
      <c r="AO47" s="23"/>
      <c r="AP47" s="23"/>
      <c r="AQ47" s="23"/>
      <c r="AR47" s="24"/>
      <c r="BE47" s="23"/>
    </row>
    <row r="48" spans="1:57" s="2" customFormat="1" ht="6.95" customHeight="1" x14ac:dyDescent="0.2">
      <c r="A48" s="23"/>
      <c r="B48" s="24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4"/>
      <c r="BE48" s="23"/>
    </row>
    <row r="49" spans="1:91" s="2" customFormat="1" ht="40.15" customHeight="1" x14ac:dyDescent="0.2">
      <c r="A49" s="23"/>
      <c r="B49" s="24"/>
      <c r="C49" s="21" t="s">
        <v>24</v>
      </c>
      <c r="D49" s="23"/>
      <c r="E49" s="23"/>
      <c r="F49" s="23"/>
      <c r="G49" s="23"/>
      <c r="H49" s="23"/>
      <c r="I49" s="23"/>
      <c r="J49" s="23"/>
      <c r="K49" s="23"/>
      <c r="L49" s="4" t="str">
        <f>IF(E11= "","",E11)</f>
        <v>Statutární město Opava,Horní náměstí 382/69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1" t="s">
        <v>32</v>
      </c>
      <c r="AJ49" s="23"/>
      <c r="AK49" s="23"/>
      <c r="AL49" s="23"/>
      <c r="AM49" s="324" t="str">
        <f>IF(E17="","",E17)</f>
        <v>nodum atelier,s.r.o.,Nádražní 49,739 91 Jablunkov</v>
      </c>
      <c r="AN49" s="325"/>
      <c r="AO49" s="325"/>
      <c r="AP49" s="325"/>
      <c r="AQ49" s="23"/>
      <c r="AR49" s="24"/>
      <c r="AS49" s="320" t="s">
        <v>54</v>
      </c>
      <c r="AT49" s="321"/>
      <c r="AU49" s="40"/>
      <c r="AV49" s="40"/>
      <c r="AW49" s="40"/>
      <c r="AX49" s="40"/>
      <c r="AY49" s="40"/>
      <c r="AZ49" s="40"/>
      <c r="BA49" s="40"/>
      <c r="BB49" s="40"/>
      <c r="BC49" s="40"/>
      <c r="BD49" s="41"/>
      <c r="BE49" s="23"/>
    </row>
    <row r="50" spans="1:91" s="2" customFormat="1" ht="15.2" customHeight="1" x14ac:dyDescent="0.2">
      <c r="A50" s="23"/>
      <c r="B50" s="24"/>
      <c r="C50" s="21" t="s">
        <v>30</v>
      </c>
      <c r="D50" s="23"/>
      <c r="E50" s="23"/>
      <c r="F50" s="23"/>
      <c r="G50" s="23"/>
      <c r="H50" s="23"/>
      <c r="I50" s="23"/>
      <c r="J50" s="23"/>
      <c r="K50" s="23"/>
      <c r="L50" s="4" t="str">
        <f>IF(E14= "Vyplň údaj","",E14)</f>
        <v/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1" t="s">
        <v>37</v>
      </c>
      <c r="AJ50" s="23"/>
      <c r="AK50" s="23"/>
      <c r="AL50" s="23"/>
      <c r="AM50" s="324" t="str">
        <f>IF(E20="","",E20)</f>
        <v xml:space="preserve"> </v>
      </c>
      <c r="AN50" s="325"/>
      <c r="AO50" s="325"/>
      <c r="AP50" s="325"/>
      <c r="AQ50" s="23"/>
      <c r="AR50" s="24"/>
      <c r="AS50" s="322"/>
      <c r="AT50" s="323"/>
      <c r="AU50" s="42"/>
      <c r="AV50" s="42"/>
      <c r="AW50" s="42"/>
      <c r="AX50" s="42"/>
      <c r="AY50" s="42"/>
      <c r="AZ50" s="42"/>
      <c r="BA50" s="42"/>
      <c r="BB50" s="42"/>
      <c r="BC50" s="42"/>
      <c r="BD50" s="43"/>
      <c r="BE50" s="23"/>
    </row>
    <row r="51" spans="1:91" s="2" customFormat="1" ht="10.9" customHeight="1" x14ac:dyDescent="0.2">
      <c r="A51" s="23"/>
      <c r="B51" s="2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4"/>
      <c r="AS51" s="322"/>
      <c r="AT51" s="323"/>
      <c r="AU51" s="42"/>
      <c r="AV51" s="42"/>
      <c r="AW51" s="42"/>
      <c r="AX51" s="42"/>
      <c r="AY51" s="42"/>
      <c r="AZ51" s="42"/>
      <c r="BA51" s="42"/>
      <c r="BB51" s="42"/>
      <c r="BC51" s="42"/>
      <c r="BD51" s="43"/>
      <c r="BE51" s="23"/>
    </row>
    <row r="52" spans="1:91" s="2" customFormat="1" ht="29.25" customHeight="1" x14ac:dyDescent="0.2">
      <c r="A52" s="23"/>
      <c r="B52" s="24"/>
      <c r="C52" s="329" t="s">
        <v>55</v>
      </c>
      <c r="D52" s="330"/>
      <c r="E52" s="330"/>
      <c r="F52" s="330"/>
      <c r="G52" s="330"/>
      <c r="H52" s="44"/>
      <c r="I52" s="332" t="s">
        <v>56</v>
      </c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1" t="s">
        <v>57</v>
      </c>
      <c r="AH52" s="330"/>
      <c r="AI52" s="330"/>
      <c r="AJ52" s="330"/>
      <c r="AK52" s="330"/>
      <c r="AL52" s="330"/>
      <c r="AM52" s="330"/>
      <c r="AN52" s="332" t="s">
        <v>58</v>
      </c>
      <c r="AO52" s="330"/>
      <c r="AP52" s="330"/>
      <c r="AQ52" s="45" t="s">
        <v>59</v>
      </c>
      <c r="AR52" s="24"/>
      <c r="AS52" s="46" t="s">
        <v>60</v>
      </c>
      <c r="AT52" s="47" t="s">
        <v>61</v>
      </c>
      <c r="AU52" s="47" t="s">
        <v>62</v>
      </c>
      <c r="AV52" s="47" t="s">
        <v>63</v>
      </c>
      <c r="AW52" s="47" t="s">
        <v>64</v>
      </c>
      <c r="AX52" s="47" t="s">
        <v>65</v>
      </c>
      <c r="AY52" s="47" t="s">
        <v>66</v>
      </c>
      <c r="AZ52" s="47" t="s">
        <v>67</v>
      </c>
      <c r="BA52" s="47" t="s">
        <v>68</v>
      </c>
      <c r="BB52" s="47" t="s">
        <v>69</v>
      </c>
      <c r="BC52" s="47" t="s">
        <v>70</v>
      </c>
      <c r="BD52" s="48" t="s">
        <v>71</v>
      </c>
      <c r="BE52" s="23"/>
    </row>
    <row r="53" spans="1:91" s="2" customFormat="1" ht="10.9" customHeight="1" x14ac:dyDescent="0.2">
      <c r="A53" s="23"/>
      <c r="B53" s="24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4"/>
      <c r="AS53" s="4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  <c r="BE53" s="23"/>
    </row>
    <row r="54" spans="1:91" s="6" customFormat="1" ht="32.450000000000003" customHeight="1" x14ac:dyDescent="0.2">
      <c r="B54" s="52"/>
      <c r="C54" s="53" t="s">
        <v>72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333">
        <f>ROUND(SUM(AG55:AG58),2)</f>
        <v>0</v>
      </c>
      <c r="AH54" s="333"/>
      <c r="AI54" s="333"/>
      <c r="AJ54" s="333"/>
      <c r="AK54" s="333"/>
      <c r="AL54" s="333"/>
      <c r="AM54" s="333"/>
      <c r="AN54" s="334">
        <f t="shared" ref="AN54:AN58" si="0">SUM(AG54,AT54)</f>
        <v>0</v>
      </c>
      <c r="AO54" s="334"/>
      <c r="AP54" s="334"/>
      <c r="AQ54" s="55" t="s">
        <v>3</v>
      </c>
      <c r="AR54" s="52"/>
      <c r="AS54" s="56">
        <f>ROUND(SUM(AS55:AS58),2)</f>
        <v>0</v>
      </c>
      <c r="AT54" s="57">
        <f t="shared" ref="AT54:AT58" si="1">ROUND(SUM(AV54:AW54),2)</f>
        <v>0</v>
      </c>
      <c r="AU54" s="58" t="e">
        <f>ROUND(SUM(AU55:AU58),5)</f>
        <v>#REF!</v>
      </c>
      <c r="AV54" s="57">
        <f>ROUND(AZ54*L29,2)</f>
        <v>0</v>
      </c>
      <c r="AW54" s="57">
        <f>ROUND(BA54*L30,2)</f>
        <v>0</v>
      </c>
      <c r="AX54" s="57">
        <f>ROUND(BB54*L29,2)</f>
        <v>0</v>
      </c>
      <c r="AY54" s="57">
        <f>ROUND(BC54*L30,2)</f>
        <v>0</v>
      </c>
      <c r="AZ54" s="57">
        <f>ROUND(SUM(AZ55:AZ58),2)</f>
        <v>0</v>
      </c>
      <c r="BA54" s="57">
        <f>ROUND(SUM(BA55:BA58),2)</f>
        <v>0</v>
      </c>
      <c r="BB54" s="57">
        <f>ROUND(SUM(BB55:BB58),2)</f>
        <v>0</v>
      </c>
      <c r="BC54" s="57">
        <f>ROUND(SUM(BC55:BC58),2)</f>
        <v>0</v>
      </c>
      <c r="BD54" s="59">
        <f>ROUND(SUM(BD55:BD58),2)</f>
        <v>0</v>
      </c>
      <c r="BS54" s="60" t="s">
        <v>73</v>
      </c>
      <c r="BT54" s="60" t="s">
        <v>74</v>
      </c>
      <c r="BU54" s="61" t="s">
        <v>75</v>
      </c>
      <c r="BV54" s="60" t="s">
        <v>76</v>
      </c>
      <c r="BW54" s="60" t="s">
        <v>5</v>
      </c>
      <c r="BX54" s="60" t="s">
        <v>77</v>
      </c>
      <c r="CL54" s="60" t="s">
        <v>3</v>
      </c>
    </row>
    <row r="55" spans="1:91" s="7" customFormat="1" ht="16.5" customHeight="1" x14ac:dyDescent="0.2">
      <c r="A55" s="62" t="s">
        <v>78</v>
      </c>
      <c r="B55" s="63"/>
      <c r="C55" s="64"/>
      <c r="D55" s="326" t="s">
        <v>82</v>
      </c>
      <c r="E55" s="326"/>
      <c r="F55" s="326"/>
      <c r="G55" s="326"/>
      <c r="H55" s="326"/>
      <c r="I55" s="65"/>
      <c r="J55" s="326" t="s">
        <v>83</v>
      </c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7">
        <f>'03 - Typové vybavení'!J30</f>
        <v>0</v>
      </c>
      <c r="AH55" s="328"/>
      <c r="AI55" s="328"/>
      <c r="AJ55" s="328"/>
      <c r="AK55" s="328"/>
      <c r="AL55" s="328"/>
      <c r="AM55" s="328"/>
      <c r="AN55" s="327">
        <f t="shared" si="0"/>
        <v>0</v>
      </c>
      <c r="AO55" s="328"/>
      <c r="AP55" s="328"/>
      <c r="AQ55" s="66" t="s">
        <v>79</v>
      </c>
      <c r="AR55" s="63"/>
      <c r="AS55" s="67">
        <v>0</v>
      </c>
      <c r="AT55" s="68">
        <f t="shared" si="1"/>
        <v>0</v>
      </c>
      <c r="AU55" s="69" t="e">
        <f>'03 - Typové vybavení'!P84</f>
        <v>#REF!</v>
      </c>
      <c r="AV55" s="68">
        <f>'03 - Typové vybavení'!J33</f>
        <v>0</v>
      </c>
      <c r="AW55" s="68">
        <f>'03 - Typové vybavení'!J34</f>
        <v>0</v>
      </c>
      <c r="AX55" s="68">
        <f>'03 - Typové vybavení'!J35</f>
        <v>0</v>
      </c>
      <c r="AY55" s="68">
        <f>'03 - Typové vybavení'!J36</f>
        <v>0</v>
      </c>
      <c r="AZ55" s="68">
        <f>'03 - Typové vybavení'!F33</f>
        <v>0</v>
      </c>
      <c r="BA55" s="68">
        <f>'03 - Typové vybavení'!F34</f>
        <v>0</v>
      </c>
      <c r="BB55" s="68">
        <f>'03 - Typové vybavení'!F35</f>
        <v>0</v>
      </c>
      <c r="BC55" s="68">
        <f>'03 - Typové vybavení'!F36</f>
        <v>0</v>
      </c>
      <c r="BD55" s="70">
        <f>'03 - Typové vybavení'!F37</f>
        <v>0</v>
      </c>
      <c r="BT55" s="71" t="s">
        <v>80</v>
      </c>
      <c r="BV55" s="71" t="s">
        <v>76</v>
      </c>
      <c r="BW55" s="71" t="s">
        <v>84</v>
      </c>
      <c r="BX55" s="71" t="s">
        <v>5</v>
      </c>
      <c r="CL55" s="71" t="s">
        <v>3</v>
      </c>
      <c r="CM55" s="71" t="s">
        <v>81</v>
      </c>
    </row>
    <row r="56" spans="1:91" s="7" customFormat="1" ht="16.5" customHeight="1" x14ac:dyDescent="0.2">
      <c r="A56" s="62" t="s">
        <v>78</v>
      </c>
      <c r="B56" s="63"/>
      <c r="C56" s="64"/>
      <c r="D56" s="326" t="s">
        <v>85</v>
      </c>
      <c r="E56" s="326"/>
      <c r="F56" s="326"/>
      <c r="G56" s="326"/>
      <c r="H56" s="326"/>
      <c r="I56" s="65"/>
      <c r="J56" s="326" t="s">
        <v>86</v>
      </c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7">
        <f>'04 - Atypické vybavení'!J30</f>
        <v>0</v>
      </c>
      <c r="AH56" s="328"/>
      <c r="AI56" s="328"/>
      <c r="AJ56" s="328"/>
      <c r="AK56" s="328"/>
      <c r="AL56" s="328"/>
      <c r="AM56" s="328"/>
      <c r="AN56" s="327">
        <f t="shared" si="0"/>
        <v>0</v>
      </c>
      <c r="AO56" s="328"/>
      <c r="AP56" s="328"/>
      <c r="AQ56" s="66" t="s">
        <v>79</v>
      </c>
      <c r="AR56" s="63"/>
      <c r="AS56" s="67">
        <v>0</v>
      </c>
      <c r="AT56" s="68">
        <f t="shared" si="1"/>
        <v>0</v>
      </c>
      <c r="AU56" s="69">
        <f>'04 - Atypické vybavení'!P80</f>
        <v>0</v>
      </c>
      <c r="AV56" s="68">
        <f>'04 - Atypické vybavení'!J33</f>
        <v>0</v>
      </c>
      <c r="AW56" s="68">
        <f>'04 - Atypické vybavení'!J34</f>
        <v>0</v>
      </c>
      <c r="AX56" s="68">
        <f>'04 - Atypické vybavení'!J35</f>
        <v>0</v>
      </c>
      <c r="AY56" s="68">
        <f>'04 - Atypické vybavení'!J36</f>
        <v>0</v>
      </c>
      <c r="AZ56" s="68">
        <f>'04 - Atypické vybavení'!F33</f>
        <v>0</v>
      </c>
      <c r="BA56" s="68">
        <f>'04 - Atypické vybavení'!F34</f>
        <v>0</v>
      </c>
      <c r="BB56" s="68">
        <f>'04 - Atypické vybavení'!F35</f>
        <v>0</v>
      </c>
      <c r="BC56" s="68">
        <f>'04 - Atypické vybavení'!F36</f>
        <v>0</v>
      </c>
      <c r="BD56" s="70">
        <f>'04 - Atypické vybavení'!F37</f>
        <v>0</v>
      </c>
      <c r="BT56" s="71" t="s">
        <v>80</v>
      </c>
      <c r="BV56" s="71" t="s">
        <v>76</v>
      </c>
      <c r="BW56" s="71" t="s">
        <v>87</v>
      </c>
      <c r="BX56" s="71" t="s">
        <v>5</v>
      </c>
      <c r="CL56" s="71" t="s">
        <v>3</v>
      </c>
      <c r="CM56" s="71" t="s">
        <v>81</v>
      </c>
    </row>
    <row r="57" spans="1:91" s="7" customFormat="1" ht="16.5" customHeight="1" x14ac:dyDescent="0.2">
      <c r="A57" s="62" t="s">
        <v>78</v>
      </c>
      <c r="B57" s="63"/>
      <c r="C57" s="64"/>
      <c r="D57" s="326" t="s">
        <v>88</v>
      </c>
      <c r="E57" s="326"/>
      <c r="F57" s="326"/>
      <c r="G57" s="326"/>
      <c r="H57" s="326"/>
      <c r="I57" s="65"/>
      <c r="J57" s="326" t="s">
        <v>89</v>
      </c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  <c r="Z57" s="326"/>
      <c r="AA57" s="326"/>
      <c r="AB57" s="326"/>
      <c r="AC57" s="326"/>
      <c r="AD57" s="326"/>
      <c r="AE57" s="326"/>
      <c r="AF57" s="326"/>
      <c r="AG57" s="327">
        <f>'06 - Grafické prvky'!J30</f>
        <v>0</v>
      </c>
      <c r="AH57" s="328"/>
      <c r="AI57" s="328"/>
      <c r="AJ57" s="328"/>
      <c r="AK57" s="328"/>
      <c r="AL57" s="328"/>
      <c r="AM57" s="328"/>
      <c r="AN57" s="327">
        <f t="shared" si="0"/>
        <v>0</v>
      </c>
      <c r="AO57" s="328"/>
      <c r="AP57" s="328"/>
      <c r="AQ57" s="66" t="s">
        <v>79</v>
      </c>
      <c r="AR57" s="63"/>
      <c r="AS57" s="67">
        <v>0</v>
      </c>
      <c r="AT57" s="68">
        <f t="shared" si="1"/>
        <v>0</v>
      </c>
      <c r="AU57" s="69">
        <f>'06 - Grafické prvky'!P80</f>
        <v>0</v>
      </c>
      <c r="AV57" s="68">
        <f>'06 - Grafické prvky'!J33</f>
        <v>0</v>
      </c>
      <c r="AW57" s="68">
        <f>'06 - Grafické prvky'!J34</f>
        <v>0</v>
      </c>
      <c r="AX57" s="68">
        <f>'06 - Grafické prvky'!J35</f>
        <v>0</v>
      </c>
      <c r="AY57" s="68">
        <f>'06 - Grafické prvky'!J36</f>
        <v>0</v>
      </c>
      <c r="AZ57" s="68">
        <f>'06 - Grafické prvky'!F33</f>
        <v>0</v>
      </c>
      <c r="BA57" s="68">
        <f>'06 - Grafické prvky'!F34</f>
        <v>0</v>
      </c>
      <c r="BB57" s="68">
        <f>'06 - Grafické prvky'!F35</f>
        <v>0</v>
      </c>
      <c r="BC57" s="68">
        <f>'06 - Grafické prvky'!F36</f>
        <v>0</v>
      </c>
      <c r="BD57" s="70">
        <f>'06 - Grafické prvky'!F37</f>
        <v>0</v>
      </c>
      <c r="BT57" s="71" t="s">
        <v>80</v>
      </c>
      <c r="BV57" s="71" t="s">
        <v>76</v>
      </c>
      <c r="BW57" s="71" t="s">
        <v>90</v>
      </c>
      <c r="BX57" s="71" t="s">
        <v>5</v>
      </c>
      <c r="CL57" s="71" t="s">
        <v>3</v>
      </c>
      <c r="CM57" s="71" t="s">
        <v>81</v>
      </c>
    </row>
    <row r="58" spans="1:91" s="7" customFormat="1" ht="16.5" customHeight="1" x14ac:dyDescent="0.2">
      <c r="A58" s="62" t="s">
        <v>78</v>
      </c>
      <c r="B58" s="63"/>
      <c r="C58" s="64"/>
      <c r="D58" s="326" t="s">
        <v>91</v>
      </c>
      <c r="E58" s="326"/>
      <c r="F58" s="326"/>
      <c r="G58" s="326"/>
      <c r="H58" s="326"/>
      <c r="I58" s="65"/>
      <c r="J58" s="326" t="s">
        <v>92</v>
      </c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7">
        <f>'07 - Všeobecné konstrukce...'!J30</f>
        <v>0</v>
      </c>
      <c r="AH58" s="328"/>
      <c r="AI58" s="328"/>
      <c r="AJ58" s="328"/>
      <c r="AK58" s="328"/>
      <c r="AL58" s="328"/>
      <c r="AM58" s="328"/>
      <c r="AN58" s="327">
        <f t="shared" si="0"/>
        <v>0</v>
      </c>
      <c r="AO58" s="328"/>
      <c r="AP58" s="328"/>
      <c r="AQ58" s="66" t="s">
        <v>79</v>
      </c>
      <c r="AR58" s="63"/>
      <c r="AS58" s="72">
        <v>0</v>
      </c>
      <c r="AT58" s="73">
        <f t="shared" si="1"/>
        <v>0</v>
      </c>
      <c r="AU58" s="74">
        <f>'07 - Všeobecné konstrukce...'!P80</f>
        <v>0</v>
      </c>
      <c r="AV58" s="73">
        <f>'07 - Všeobecné konstrukce...'!J33</f>
        <v>0</v>
      </c>
      <c r="AW58" s="73">
        <f>'07 - Všeobecné konstrukce...'!J34</f>
        <v>0</v>
      </c>
      <c r="AX58" s="73">
        <f>'07 - Všeobecné konstrukce...'!J35</f>
        <v>0</v>
      </c>
      <c r="AY58" s="73">
        <f>'07 - Všeobecné konstrukce...'!J36</f>
        <v>0</v>
      </c>
      <c r="AZ58" s="73">
        <f>'07 - Všeobecné konstrukce...'!F33</f>
        <v>0</v>
      </c>
      <c r="BA58" s="73">
        <f>'07 - Všeobecné konstrukce...'!F34</f>
        <v>0</v>
      </c>
      <c r="BB58" s="73">
        <f>'07 - Všeobecné konstrukce...'!F35</f>
        <v>0</v>
      </c>
      <c r="BC58" s="73">
        <f>'07 - Všeobecné konstrukce...'!F36</f>
        <v>0</v>
      </c>
      <c r="BD58" s="75">
        <f>'07 - Všeobecné konstrukce...'!F37</f>
        <v>0</v>
      </c>
      <c r="BT58" s="71" t="s">
        <v>80</v>
      </c>
      <c r="BV58" s="71" t="s">
        <v>76</v>
      </c>
      <c r="BW58" s="71" t="s">
        <v>93</v>
      </c>
      <c r="BX58" s="71" t="s">
        <v>5</v>
      </c>
      <c r="CL58" s="71" t="s">
        <v>3</v>
      </c>
      <c r="CM58" s="71" t="s">
        <v>81</v>
      </c>
    </row>
    <row r="59" spans="1:91" s="2" customFormat="1" ht="30" customHeight="1" x14ac:dyDescent="0.2">
      <c r="A59" s="23"/>
      <c r="B59" s="24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4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91" s="2" customFormat="1" ht="6.95" customHeight="1" x14ac:dyDescent="0.2">
      <c r="A60" s="23"/>
      <c r="B60" s="32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24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</sheetData>
  <sheetProtection algorithmName="SHA-512" hashValue="mBr6WUkaqwcg1tqmFat8C+FtkghqWikxB1S5iB8I/WbUsD/9UwXxHkzD/IpDp/sOPIJzRtS7SuUFdKVeIGW+0Q==" saltValue="tSX6MPI4q8Os+KY+Lf60Dg==" spinCount="100000" sheet="1" objects="1" scenarios="1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AN56:AP56"/>
    <mergeCell ref="AN52:AP52"/>
    <mergeCell ref="L45:AO45"/>
    <mergeCell ref="AM47:AN47"/>
    <mergeCell ref="AM49:AP49"/>
    <mergeCell ref="D58:H58"/>
    <mergeCell ref="J58:AF58"/>
    <mergeCell ref="AG54:AM54"/>
    <mergeCell ref="AN54:AP54"/>
    <mergeCell ref="AN57:AP57"/>
    <mergeCell ref="AG57:AM57"/>
    <mergeCell ref="D57:H57"/>
    <mergeCell ref="J57:AF57"/>
    <mergeCell ref="J55:AF55"/>
    <mergeCell ref="D55:H55"/>
    <mergeCell ref="AG55:AM55"/>
    <mergeCell ref="AN55:AP55"/>
    <mergeCell ref="AS49:AT51"/>
    <mergeCell ref="AM50:AP50"/>
    <mergeCell ref="D56:H56"/>
    <mergeCell ref="J56:AF56"/>
    <mergeCell ref="AG56:AM56"/>
    <mergeCell ref="C52:G52"/>
    <mergeCell ref="AG52:AM52"/>
    <mergeCell ref="I52:AF52"/>
  </mergeCells>
  <hyperlinks>
    <hyperlink ref="A55" location="'03 - Typové vybavení'!C2" display="/"/>
    <hyperlink ref="A56" location="'04 - Atypické vybavení'!C2" display="/"/>
    <hyperlink ref="A57" location="'06 - Grafické prvky'!C2" display="/"/>
    <hyperlink ref="A58" location="'07 - Všeobecné konstrukce...'!C2" display="/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topLeftCell="A79" workbookViewId="0">
      <selection activeCell="I101" sqref="I101"/>
    </sheetView>
  </sheetViews>
  <sheetFormatPr defaultRowHeight="11.25" x14ac:dyDescent="0.2"/>
  <cols>
    <col min="1" max="1" width="8.33203125" style="172" customWidth="1"/>
    <col min="2" max="2" width="1.1640625" style="172" customWidth="1"/>
    <col min="3" max="3" width="4.1640625" style="172" customWidth="1"/>
    <col min="4" max="4" width="4.33203125" style="172" customWidth="1"/>
    <col min="5" max="5" width="17.1640625" style="172" customWidth="1"/>
    <col min="6" max="6" width="100.83203125" style="172" customWidth="1"/>
    <col min="7" max="7" width="7.5" style="172" customWidth="1"/>
    <col min="8" max="8" width="14" style="172" customWidth="1"/>
    <col min="9" max="9" width="15.83203125" style="172" customWidth="1"/>
    <col min="10" max="11" width="22.33203125" style="172" customWidth="1"/>
    <col min="12" max="12" width="9.33203125" style="172" customWidth="1"/>
    <col min="13" max="13" width="10.83203125" style="172" hidden="1" customWidth="1"/>
    <col min="14" max="14" width="9.33203125" style="172" hidden="1"/>
    <col min="15" max="20" width="14.1640625" style="172" hidden="1" customWidth="1"/>
    <col min="21" max="21" width="16.33203125" style="172" hidden="1" customWidth="1"/>
    <col min="22" max="22" width="12.33203125" style="172" customWidth="1"/>
    <col min="23" max="23" width="16.33203125" style="172" customWidth="1"/>
    <col min="24" max="24" width="12.33203125" style="172" customWidth="1"/>
    <col min="25" max="25" width="15" style="172" customWidth="1"/>
    <col min="26" max="26" width="11" style="172" customWidth="1"/>
    <col min="27" max="27" width="15" style="172" customWidth="1"/>
    <col min="28" max="28" width="16.33203125" style="172" customWidth="1"/>
    <col min="29" max="29" width="11" style="172" customWidth="1"/>
    <col min="30" max="30" width="15" style="172" customWidth="1"/>
    <col min="31" max="31" width="16.33203125" style="172" customWidth="1"/>
    <col min="32" max="43" width="9.33203125" style="172"/>
    <col min="44" max="65" width="9.33203125" style="172" hidden="1"/>
    <col min="66" max="16384" width="9.33203125" style="172"/>
  </cols>
  <sheetData>
    <row r="2" spans="1:46" ht="36.950000000000003" customHeight="1" x14ac:dyDescent="0.2">
      <c r="L2" s="362" t="s">
        <v>6</v>
      </c>
      <c r="M2" s="363"/>
      <c r="N2" s="363"/>
      <c r="O2" s="363"/>
      <c r="P2" s="363"/>
      <c r="Q2" s="363"/>
      <c r="R2" s="363"/>
      <c r="S2" s="363"/>
      <c r="T2" s="363"/>
      <c r="U2" s="363"/>
      <c r="V2" s="363"/>
      <c r="AT2" s="173" t="s">
        <v>84</v>
      </c>
    </row>
    <row r="3" spans="1:46" ht="6.95" customHeight="1" x14ac:dyDescent="0.2"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6"/>
      <c r="AT3" s="173" t="s">
        <v>81</v>
      </c>
    </row>
    <row r="4" spans="1:46" ht="24.95" customHeight="1" x14ac:dyDescent="0.2">
      <c r="B4" s="176"/>
      <c r="D4" s="177" t="s">
        <v>94</v>
      </c>
      <c r="L4" s="176"/>
      <c r="M4" s="178" t="s">
        <v>11</v>
      </c>
      <c r="AT4" s="173" t="s">
        <v>4</v>
      </c>
    </row>
    <row r="5" spans="1:46" ht="6.95" customHeight="1" x14ac:dyDescent="0.2">
      <c r="B5" s="176"/>
      <c r="L5" s="176"/>
    </row>
    <row r="6" spans="1:46" ht="12" customHeight="1" x14ac:dyDescent="0.2">
      <c r="B6" s="176"/>
      <c r="D6" s="179" t="s">
        <v>17</v>
      </c>
      <c r="L6" s="176"/>
    </row>
    <row r="7" spans="1:46" ht="16.5" customHeight="1" x14ac:dyDescent="0.2">
      <c r="B7" s="176"/>
      <c r="E7" s="360" t="str">
        <f>'Rekapitulace stavby'!K6</f>
        <v>Turistické informační centrum v Opavě - rekonstrukce interiéru</v>
      </c>
      <c r="F7" s="361"/>
      <c r="G7" s="361"/>
      <c r="H7" s="361"/>
      <c r="L7" s="176"/>
    </row>
    <row r="8" spans="1:46" s="183" customFormat="1" ht="12" customHeight="1" x14ac:dyDescent="0.2">
      <c r="A8" s="180"/>
      <c r="B8" s="181"/>
      <c r="C8" s="180"/>
      <c r="D8" s="179" t="s">
        <v>95</v>
      </c>
      <c r="E8" s="180"/>
      <c r="F8" s="180"/>
      <c r="G8" s="180"/>
      <c r="H8" s="180"/>
      <c r="I8" s="180"/>
      <c r="J8" s="180"/>
      <c r="K8" s="180"/>
      <c r="L8" s="182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</row>
    <row r="9" spans="1:46" s="183" customFormat="1" ht="16.5" customHeight="1" x14ac:dyDescent="0.2">
      <c r="A9" s="180"/>
      <c r="B9" s="181"/>
      <c r="C9" s="180"/>
      <c r="D9" s="180"/>
      <c r="E9" s="358" t="s">
        <v>167</v>
      </c>
      <c r="F9" s="359"/>
      <c r="G9" s="359"/>
      <c r="H9" s="359"/>
      <c r="I9" s="180"/>
      <c r="J9" s="180"/>
      <c r="K9" s="180"/>
      <c r="L9" s="182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</row>
    <row r="10" spans="1:46" s="183" customFormat="1" x14ac:dyDescent="0.2">
      <c r="A10" s="180"/>
      <c r="B10" s="181"/>
      <c r="C10" s="180"/>
      <c r="D10" s="180"/>
      <c r="E10" s="180"/>
      <c r="F10" s="180"/>
      <c r="G10" s="180"/>
      <c r="H10" s="180"/>
      <c r="I10" s="180"/>
      <c r="J10" s="180"/>
      <c r="K10" s="180"/>
      <c r="L10" s="182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</row>
    <row r="11" spans="1:46" s="183" customFormat="1" ht="12" customHeight="1" x14ac:dyDescent="0.2">
      <c r="A11" s="180"/>
      <c r="B11" s="181"/>
      <c r="C11" s="180"/>
      <c r="D11" s="179" t="s">
        <v>19</v>
      </c>
      <c r="E11" s="180"/>
      <c r="F11" s="184" t="s">
        <v>3</v>
      </c>
      <c r="G11" s="180"/>
      <c r="H11" s="180"/>
      <c r="I11" s="179" t="s">
        <v>20</v>
      </c>
      <c r="J11" s="184" t="s">
        <v>3</v>
      </c>
      <c r="K11" s="180"/>
      <c r="L11" s="182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</row>
    <row r="12" spans="1:46" s="183" customFormat="1" ht="12" customHeight="1" x14ac:dyDescent="0.2">
      <c r="A12" s="180"/>
      <c r="B12" s="181"/>
      <c r="C12" s="180"/>
      <c r="D12" s="179" t="s">
        <v>21</v>
      </c>
      <c r="E12" s="180"/>
      <c r="F12" s="184" t="s">
        <v>22</v>
      </c>
      <c r="G12" s="180"/>
      <c r="H12" s="180"/>
      <c r="I12" s="179" t="s">
        <v>23</v>
      </c>
      <c r="J12" s="185"/>
      <c r="K12" s="180"/>
      <c r="L12" s="182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</row>
    <row r="13" spans="1:46" s="183" customFormat="1" ht="10.9" customHeight="1" x14ac:dyDescent="0.2">
      <c r="A13" s="180"/>
      <c r="B13" s="181"/>
      <c r="C13" s="180"/>
      <c r="D13" s="180"/>
      <c r="E13" s="180"/>
      <c r="F13" s="180"/>
      <c r="G13" s="180"/>
      <c r="H13" s="180"/>
      <c r="I13" s="180"/>
      <c r="J13" s="180"/>
      <c r="K13" s="180"/>
      <c r="L13" s="182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</row>
    <row r="14" spans="1:46" s="183" customFormat="1" ht="12" customHeight="1" x14ac:dyDescent="0.2">
      <c r="A14" s="180"/>
      <c r="B14" s="181"/>
      <c r="C14" s="180"/>
      <c r="D14" s="179" t="s">
        <v>24</v>
      </c>
      <c r="E14" s="180"/>
      <c r="F14" s="180"/>
      <c r="G14" s="180"/>
      <c r="H14" s="180"/>
      <c r="I14" s="179" t="s">
        <v>25</v>
      </c>
      <c r="J14" s="184" t="s">
        <v>26</v>
      </c>
      <c r="K14" s="180"/>
      <c r="L14" s="182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</row>
    <row r="15" spans="1:46" s="183" customFormat="1" ht="18" customHeight="1" x14ac:dyDescent="0.2">
      <c r="A15" s="180"/>
      <c r="B15" s="181"/>
      <c r="C15" s="180"/>
      <c r="D15" s="180"/>
      <c r="E15" s="184" t="s">
        <v>27</v>
      </c>
      <c r="F15" s="180"/>
      <c r="G15" s="180"/>
      <c r="H15" s="180"/>
      <c r="I15" s="179" t="s">
        <v>28</v>
      </c>
      <c r="J15" s="184" t="s">
        <v>29</v>
      </c>
      <c r="K15" s="180"/>
      <c r="L15" s="182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</row>
    <row r="16" spans="1:46" s="183" customFormat="1" ht="6.95" customHeight="1" x14ac:dyDescent="0.2">
      <c r="A16" s="180"/>
      <c r="B16" s="181"/>
      <c r="C16" s="180"/>
      <c r="D16" s="180"/>
      <c r="E16" s="180"/>
      <c r="F16" s="180"/>
      <c r="G16" s="180"/>
      <c r="H16" s="180"/>
      <c r="I16" s="180"/>
      <c r="J16" s="180"/>
      <c r="K16" s="180"/>
      <c r="L16" s="182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</row>
    <row r="17" spans="1:31" s="183" customFormat="1" ht="12" customHeight="1" x14ac:dyDescent="0.2">
      <c r="A17" s="180"/>
      <c r="B17" s="181"/>
      <c r="C17" s="180"/>
      <c r="D17" s="179" t="s">
        <v>30</v>
      </c>
      <c r="E17" s="180"/>
      <c r="F17" s="180"/>
      <c r="G17" s="180"/>
      <c r="H17" s="180"/>
      <c r="I17" s="179" t="s">
        <v>25</v>
      </c>
      <c r="J17" s="171" t="str">
        <f>'Rekapitulace stavby'!AN13</f>
        <v>Vyplň údaj</v>
      </c>
      <c r="K17" s="180"/>
      <c r="L17" s="182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</row>
    <row r="18" spans="1:31" s="183" customFormat="1" ht="18" customHeight="1" x14ac:dyDescent="0.2">
      <c r="A18" s="180"/>
      <c r="B18" s="181"/>
      <c r="C18" s="180"/>
      <c r="D18" s="180"/>
      <c r="E18" s="364" t="str">
        <f>'Rekapitulace stavby'!E14</f>
        <v>Vyplň údaj</v>
      </c>
      <c r="F18" s="365"/>
      <c r="G18" s="365"/>
      <c r="H18" s="365"/>
      <c r="I18" s="179" t="s">
        <v>28</v>
      </c>
      <c r="J18" s="171" t="str">
        <f>'Rekapitulace stavby'!AN14</f>
        <v>Vyplň údaj</v>
      </c>
      <c r="K18" s="180"/>
      <c r="L18" s="182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</row>
    <row r="19" spans="1:31" s="183" customFormat="1" ht="6.95" customHeight="1" x14ac:dyDescent="0.2">
      <c r="A19" s="180"/>
      <c r="B19" s="181"/>
      <c r="C19" s="180"/>
      <c r="D19" s="180"/>
      <c r="E19" s="180"/>
      <c r="F19" s="180"/>
      <c r="G19" s="180"/>
      <c r="H19" s="180"/>
      <c r="I19" s="180"/>
      <c r="J19" s="180"/>
      <c r="K19" s="180"/>
      <c r="L19" s="182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</row>
    <row r="20" spans="1:31" s="183" customFormat="1" ht="12" customHeight="1" x14ac:dyDescent="0.2">
      <c r="A20" s="180"/>
      <c r="B20" s="181"/>
      <c r="C20" s="180"/>
      <c r="D20" s="179" t="s">
        <v>32</v>
      </c>
      <c r="E20" s="180"/>
      <c r="F20" s="180"/>
      <c r="G20" s="180"/>
      <c r="H20" s="180"/>
      <c r="I20" s="179" t="s">
        <v>25</v>
      </c>
      <c r="J20" s="184" t="s">
        <v>33</v>
      </c>
      <c r="K20" s="180"/>
      <c r="L20" s="182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</row>
    <row r="21" spans="1:31" s="183" customFormat="1" ht="18" customHeight="1" x14ac:dyDescent="0.2">
      <c r="A21" s="180"/>
      <c r="B21" s="181"/>
      <c r="C21" s="180"/>
      <c r="D21" s="180"/>
      <c r="E21" s="184" t="s">
        <v>34</v>
      </c>
      <c r="F21" s="180"/>
      <c r="G21" s="180"/>
      <c r="H21" s="180"/>
      <c r="I21" s="179" t="s">
        <v>28</v>
      </c>
      <c r="J21" s="184" t="s">
        <v>35</v>
      </c>
      <c r="K21" s="180"/>
      <c r="L21" s="182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</row>
    <row r="22" spans="1:31" s="183" customFormat="1" ht="6.95" customHeight="1" x14ac:dyDescent="0.2">
      <c r="A22" s="180"/>
      <c r="B22" s="181"/>
      <c r="C22" s="180"/>
      <c r="D22" s="180"/>
      <c r="E22" s="180"/>
      <c r="F22" s="180"/>
      <c r="G22" s="180"/>
      <c r="H22" s="180"/>
      <c r="I22" s="180"/>
      <c r="J22" s="180"/>
      <c r="K22" s="180"/>
      <c r="L22" s="182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</row>
    <row r="23" spans="1:31" s="183" customFormat="1" ht="12" customHeight="1" x14ac:dyDescent="0.2">
      <c r="A23" s="180"/>
      <c r="B23" s="181"/>
      <c r="C23" s="180"/>
      <c r="D23" s="179" t="s">
        <v>37</v>
      </c>
      <c r="E23" s="180"/>
      <c r="F23" s="180"/>
      <c r="G23" s="180"/>
      <c r="H23" s="180"/>
      <c r="I23" s="179" t="s">
        <v>25</v>
      </c>
      <c r="J23" s="184" t="str">
        <f>IF('Rekapitulace stavby'!AN19="","",'Rekapitulace stavby'!AN19)</f>
        <v/>
      </c>
      <c r="K23" s="180"/>
      <c r="L23" s="182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</row>
    <row r="24" spans="1:31" s="183" customFormat="1" ht="18" customHeight="1" x14ac:dyDescent="0.2">
      <c r="A24" s="180"/>
      <c r="B24" s="181"/>
      <c r="C24" s="180"/>
      <c r="D24" s="180"/>
      <c r="E24" s="184" t="str">
        <f>IF('Rekapitulace stavby'!E20="","",'Rekapitulace stavby'!E20)</f>
        <v xml:space="preserve"> </v>
      </c>
      <c r="F24" s="180"/>
      <c r="G24" s="180"/>
      <c r="H24" s="180"/>
      <c r="I24" s="179" t="s">
        <v>28</v>
      </c>
      <c r="J24" s="184" t="str">
        <f>IF('Rekapitulace stavby'!AN20="","",'Rekapitulace stavby'!AN20)</f>
        <v/>
      </c>
      <c r="K24" s="180"/>
      <c r="L24" s="182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</row>
    <row r="25" spans="1:31" s="183" customFormat="1" ht="6.95" customHeight="1" x14ac:dyDescent="0.2">
      <c r="A25" s="180"/>
      <c r="B25" s="181"/>
      <c r="C25" s="180"/>
      <c r="D25" s="180"/>
      <c r="E25" s="180"/>
      <c r="F25" s="180"/>
      <c r="G25" s="180"/>
      <c r="H25" s="180"/>
      <c r="I25" s="180"/>
      <c r="J25" s="180"/>
      <c r="K25" s="180"/>
      <c r="L25" s="182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</row>
    <row r="26" spans="1:31" s="183" customFormat="1" ht="12" customHeight="1" x14ac:dyDescent="0.2">
      <c r="A26" s="180"/>
      <c r="B26" s="181"/>
      <c r="C26" s="180"/>
      <c r="D26" s="179" t="s">
        <v>38</v>
      </c>
      <c r="E26" s="180"/>
      <c r="F26" s="180"/>
      <c r="G26" s="180"/>
      <c r="H26" s="180"/>
      <c r="I26" s="180"/>
      <c r="J26" s="180"/>
      <c r="K26" s="180"/>
      <c r="L26" s="182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</row>
    <row r="27" spans="1:31" s="189" customFormat="1" ht="16.5" customHeight="1" x14ac:dyDescent="0.2">
      <c r="A27" s="186"/>
      <c r="B27" s="187"/>
      <c r="C27" s="186"/>
      <c r="D27" s="186"/>
      <c r="E27" s="366" t="s">
        <v>3</v>
      </c>
      <c r="F27" s="366"/>
      <c r="G27" s="366"/>
      <c r="H27" s="366"/>
      <c r="I27" s="186"/>
      <c r="J27" s="186"/>
      <c r="K27" s="186"/>
      <c r="L27" s="188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</row>
    <row r="28" spans="1:31" s="183" customFormat="1" ht="6.95" customHeight="1" x14ac:dyDescent="0.2">
      <c r="A28" s="180"/>
      <c r="B28" s="181"/>
      <c r="C28" s="180"/>
      <c r="D28" s="180"/>
      <c r="E28" s="180"/>
      <c r="F28" s="180"/>
      <c r="G28" s="180"/>
      <c r="H28" s="180"/>
      <c r="I28" s="180"/>
      <c r="J28" s="180"/>
      <c r="K28" s="180"/>
      <c r="L28" s="182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</row>
    <row r="29" spans="1:31" s="183" customFormat="1" ht="6.95" customHeight="1" x14ac:dyDescent="0.2">
      <c r="A29" s="180"/>
      <c r="B29" s="181"/>
      <c r="C29" s="180"/>
      <c r="D29" s="190"/>
      <c r="E29" s="190"/>
      <c r="F29" s="190"/>
      <c r="G29" s="190"/>
      <c r="H29" s="190"/>
      <c r="I29" s="190"/>
      <c r="J29" s="190"/>
      <c r="K29" s="190"/>
      <c r="L29" s="182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</row>
    <row r="30" spans="1:31" s="183" customFormat="1" ht="25.35" customHeight="1" x14ac:dyDescent="0.2">
      <c r="A30" s="180"/>
      <c r="B30" s="181"/>
      <c r="C30" s="180"/>
      <c r="D30" s="191" t="s">
        <v>40</v>
      </c>
      <c r="E30" s="180"/>
      <c r="F30" s="180"/>
      <c r="G30" s="180"/>
      <c r="H30" s="180"/>
      <c r="I30" s="180"/>
      <c r="J30" s="192">
        <f>ROUND(J84, 2)</f>
        <v>0</v>
      </c>
      <c r="K30" s="180"/>
      <c r="L30" s="182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</row>
    <row r="31" spans="1:31" s="183" customFormat="1" ht="6.95" customHeight="1" x14ac:dyDescent="0.2">
      <c r="A31" s="180"/>
      <c r="B31" s="181"/>
      <c r="C31" s="180"/>
      <c r="D31" s="190"/>
      <c r="E31" s="190"/>
      <c r="F31" s="190"/>
      <c r="G31" s="190"/>
      <c r="H31" s="190"/>
      <c r="I31" s="190"/>
      <c r="J31" s="190"/>
      <c r="K31" s="190"/>
      <c r="L31" s="182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</row>
    <row r="32" spans="1:31" s="183" customFormat="1" ht="14.45" customHeight="1" x14ac:dyDescent="0.2">
      <c r="A32" s="180"/>
      <c r="B32" s="181"/>
      <c r="C32" s="180"/>
      <c r="D32" s="180"/>
      <c r="E32" s="180"/>
      <c r="F32" s="193" t="s">
        <v>42</v>
      </c>
      <c r="G32" s="180"/>
      <c r="H32" s="180"/>
      <c r="I32" s="193" t="s">
        <v>41</v>
      </c>
      <c r="J32" s="193" t="s">
        <v>43</v>
      </c>
      <c r="K32" s="180"/>
      <c r="L32" s="182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</row>
    <row r="33" spans="1:31" s="183" customFormat="1" ht="14.45" customHeight="1" x14ac:dyDescent="0.2">
      <c r="A33" s="180"/>
      <c r="B33" s="181"/>
      <c r="C33" s="180"/>
      <c r="D33" s="194" t="s">
        <v>44</v>
      </c>
      <c r="E33" s="179" t="s">
        <v>45</v>
      </c>
      <c r="F33" s="195">
        <f>ROUND((SUM(BE84:BE152)),  2)</f>
        <v>0</v>
      </c>
      <c r="G33" s="180"/>
      <c r="H33" s="180"/>
      <c r="I33" s="196">
        <v>0.21</v>
      </c>
      <c r="J33" s="195">
        <f>ROUND(((SUM(BE84:BE152))*I33),  2)</f>
        <v>0</v>
      </c>
      <c r="K33" s="180"/>
      <c r="L33" s="182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</row>
    <row r="34" spans="1:31" s="183" customFormat="1" ht="14.45" customHeight="1" x14ac:dyDescent="0.2">
      <c r="A34" s="180"/>
      <c r="B34" s="181"/>
      <c r="C34" s="180"/>
      <c r="D34" s="180"/>
      <c r="E34" s="179" t="s">
        <v>46</v>
      </c>
      <c r="F34" s="195">
        <f>ROUND((SUM(BF84:BF152)),  2)</f>
        <v>0</v>
      </c>
      <c r="G34" s="180"/>
      <c r="H34" s="180"/>
      <c r="I34" s="196">
        <v>0.15</v>
      </c>
      <c r="J34" s="195">
        <f>ROUND(((SUM(BF84:BF152))*I34),  2)</f>
        <v>0</v>
      </c>
      <c r="K34" s="180"/>
      <c r="L34" s="182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</row>
    <row r="35" spans="1:31" s="183" customFormat="1" ht="14.45" hidden="1" customHeight="1" x14ac:dyDescent="0.2">
      <c r="A35" s="180"/>
      <c r="B35" s="181"/>
      <c r="C35" s="180"/>
      <c r="D35" s="180"/>
      <c r="E35" s="179" t="s">
        <v>47</v>
      </c>
      <c r="F35" s="195">
        <f>ROUND((SUM(BG84:BG152)),  2)</f>
        <v>0</v>
      </c>
      <c r="G35" s="180"/>
      <c r="H35" s="180"/>
      <c r="I35" s="196">
        <v>0.21</v>
      </c>
      <c r="J35" s="195">
        <f>0</f>
        <v>0</v>
      </c>
      <c r="K35" s="180"/>
      <c r="L35" s="182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</row>
    <row r="36" spans="1:31" s="183" customFormat="1" ht="14.45" hidden="1" customHeight="1" x14ac:dyDescent="0.2">
      <c r="A36" s="180"/>
      <c r="B36" s="181"/>
      <c r="C36" s="180"/>
      <c r="D36" s="180"/>
      <c r="E36" s="179" t="s">
        <v>48</v>
      </c>
      <c r="F36" s="195">
        <f>ROUND((SUM(BH84:BH152)),  2)</f>
        <v>0</v>
      </c>
      <c r="G36" s="180"/>
      <c r="H36" s="180"/>
      <c r="I36" s="196">
        <v>0.15</v>
      </c>
      <c r="J36" s="195">
        <f>0</f>
        <v>0</v>
      </c>
      <c r="K36" s="180"/>
      <c r="L36" s="182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</row>
    <row r="37" spans="1:31" s="183" customFormat="1" ht="14.45" hidden="1" customHeight="1" x14ac:dyDescent="0.2">
      <c r="A37" s="180"/>
      <c r="B37" s="181"/>
      <c r="C37" s="180"/>
      <c r="D37" s="180"/>
      <c r="E37" s="179" t="s">
        <v>49</v>
      </c>
      <c r="F37" s="195">
        <f>ROUND((SUM(BI84:BI152)),  2)</f>
        <v>0</v>
      </c>
      <c r="G37" s="180"/>
      <c r="H37" s="180"/>
      <c r="I37" s="196">
        <v>0</v>
      </c>
      <c r="J37" s="195">
        <f>0</f>
        <v>0</v>
      </c>
      <c r="K37" s="180"/>
      <c r="L37" s="182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</row>
    <row r="38" spans="1:31" s="183" customFormat="1" ht="6.95" customHeight="1" x14ac:dyDescent="0.2">
      <c r="A38" s="180"/>
      <c r="B38" s="181"/>
      <c r="C38" s="180"/>
      <c r="D38" s="180"/>
      <c r="E38" s="180"/>
      <c r="F38" s="180"/>
      <c r="G38" s="180"/>
      <c r="H38" s="180"/>
      <c r="I38" s="180"/>
      <c r="J38" s="180"/>
      <c r="K38" s="180"/>
      <c r="L38" s="182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</row>
    <row r="39" spans="1:31" s="183" customFormat="1" ht="25.35" customHeight="1" x14ac:dyDescent="0.2">
      <c r="A39" s="180"/>
      <c r="B39" s="181"/>
      <c r="C39" s="197"/>
      <c r="D39" s="198" t="s">
        <v>50</v>
      </c>
      <c r="E39" s="199"/>
      <c r="F39" s="199"/>
      <c r="G39" s="200" t="s">
        <v>51</v>
      </c>
      <c r="H39" s="201" t="s">
        <v>52</v>
      </c>
      <c r="I39" s="199"/>
      <c r="J39" s="202">
        <f>SUM(J30:J37)</f>
        <v>0</v>
      </c>
      <c r="K39" s="203"/>
      <c r="L39" s="182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</row>
    <row r="40" spans="1:31" s="183" customFormat="1" ht="14.45" customHeight="1" x14ac:dyDescent="0.2">
      <c r="A40" s="180"/>
      <c r="B40" s="204"/>
      <c r="C40" s="205"/>
      <c r="D40" s="205"/>
      <c r="E40" s="205"/>
      <c r="F40" s="205"/>
      <c r="G40" s="205"/>
      <c r="H40" s="205"/>
      <c r="I40" s="205"/>
      <c r="J40" s="205"/>
      <c r="K40" s="205"/>
      <c r="L40" s="182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</row>
    <row r="44" spans="1:31" s="183" customFormat="1" ht="6.95" customHeight="1" x14ac:dyDescent="0.2">
      <c r="A44" s="180"/>
      <c r="B44" s="206"/>
      <c r="C44" s="207"/>
      <c r="D44" s="207"/>
      <c r="E44" s="207"/>
      <c r="F44" s="207"/>
      <c r="G44" s="207"/>
      <c r="H44" s="207"/>
      <c r="I44" s="207"/>
      <c r="J44" s="207"/>
      <c r="K44" s="207"/>
      <c r="L44" s="182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</row>
    <row r="45" spans="1:31" s="183" customFormat="1" ht="24.95" customHeight="1" x14ac:dyDescent="0.2">
      <c r="A45" s="180"/>
      <c r="B45" s="181"/>
      <c r="C45" s="177" t="s">
        <v>96</v>
      </c>
      <c r="D45" s="180"/>
      <c r="E45" s="180"/>
      <c r="F45" s="180"/>
      <c r="G45" s="180"/>
      <c r="H45" s="180"/>
      <c r="I45" s="180"/>
      <c r="J45" s="180"/>
      <c r="K45" s="180"/>
      <c r="L45" s="182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</row>
    <row r="46" spans="1:31" s="183" customFormat="1" ht="6.95" customHeight="1" x14ac:dyDescent="0.2">
      <c r="A46" s="180"/>
      <c r="B46" s="181"/>
      <c r="C46" s="180"/>
      <c r="D46" s="180"/>
      <c r="E46" s="180"/>
      <c r="F46" s="180"/>
      <c r="G46" s="180"/>
      <c r="H46" s="180"/>
      <c r="I46" s="180"/>
      <c r="J46" s="180"/>
      <c r="K46" s="180"/>
      <c r="L46" s="182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</row>
    <row r="47" spans="1:31" s="183" customFormat="1" ht="12" customHeight="1" x14ac:dyDescent="0.2">
      <c r="A47" s="180"/>
      <c r="B47" s="181"/>
      <c r="C47" s="179" t="s">
        <v>17</v>
      </c>
      <c r="D47" s="180"/>
      <c r="E47" s="180"/>
      <c r="F47" s="180"/>
      <c r="G47" s="180"/>
      <c r="H47" s="180"/>
      <c r="I47" s="180"/>
      <c r="J47" s="180"/>
      <c r="K47" s="180"/>
      <c r="L47" s="182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</row>
    <row r="48" spans="1:31" s="183" customFormat="1" ht="16.5" customHeight="1" x14ac:dyDescent="0.2">
      <c r="A48" s="180"/>
      <c r="B48" s="181"/>
      <c r="C48" s="180"/>
      <c r="D48" s="180"/>
      <c r="E48" s="360" t="str">
        <f>E7</f>
        <v>Turistické informační centrum v Opavě - rekonstrukce interiéru</v>
      </c>
      <c r="F48" s="361"/>
      <c r="G48" s="361"/>
      <c r="H48" s="361"/>
      <c r="I48" s="180"/>
      <c r="J48" s="180"/>
      <c r="K48" s="180"/>
      <c r="L48" s="182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</row>
    <row r="49" spans="1:47" s="183" customFormat="1" ht="12" customHeight="1" x14ac:dyDescent="0.2">
      <c r="A49" s="180"/>
      <c r="B49" s="181"/>
      <c r="C49" s="179" t="s">
        <v>95</v>
      </c>
      <c r="D49" s="180"/>
      <c r="E49" s="180"/>
      <c r="F49" s="180"/>
      <c r="G49" s="180"/>
      <c r="H49" s="180"/>
      <c r="I49" s="180"/>
      <c r="J49" s="180"/>
      <c r="K49" s="180"/>
      <c r="L49" s="182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</row>
    <row r="50" spans="1:47" s="183" customFormat="1" ht="16.5" customHeight="1" x14ac:dyDescent="0.2">
      <c r="A50" s="180"/>
      <c r="B50" s="181"/>
      <c r="C50" s="180"/>
      <c r="D50" s="180"/>
      <c r="E50" s="358" t="str">
        <f>E9</f>
        <v>03 - Typové vybavení</v>
      </c>
      <c r="F50" s="359"/>
      <c r="G50" s="359"/>
      <c r="H50" s="359"/>
      <c r="I50" s="180"/>
      <c r="J50" s="180"/>
      <c r="K50" s="180"/>
      <c r="L50" s="182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</row>
    <row r="51" spans="1:47" s="183" customFormat="1" ht="6.95" customHeight="1" x14ac:dyDescent="0.2">
      <c r="A51" s="180"/>
      <c r="B51" s="181"/>
      <c r="C51" s="180"/>
      <c r="D51" s="180"/>
      <c r="E51" s="180"/>
      <c r="F51" s="180"/>
      <c r="G51" s="180"/>
      <c r="H51" s="180"/>
      <c r="I51" s="180"/>
      <c r="J51" s="180"/>
      <c r="K51" s="180"/>
      <c r="L51" s="182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</row>
    <row r="52" spans="1:47" s="183" customFormat="1" ht="12" customHeight="1" x14ac:dyDescent="0.2">
      <c r="A52" s="180"/>
      <c r="B52" s="181"/>
      <c r="C52" s="179" t="s">
        <v>21</v>
      </c>
      <c r="D52" s="180"/>
      <c r="E52" s="180"/>
      <c r="F52" s="184" t="str">
        <f>F12</f>
        <v xml:space="preserve"> </v>
      </c>
      <c r="G52" s="180"/>
      <c r="H52" s="180"/>
      <c r="I52" s="179" t="s">
        <v>23</v>
      </c>
      <c r="J52" s="185" t="str">
        <f>IF(J12="","",J12)</f>
        <v/>
      </c>
      <c r="K52" s="180"/>
      <c r="L52" s="182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</row>
    <row r="53" spans="1:47" s="183" customFormat="1" ht="6.95" customHeight="1" x14ac:dyDescent="0.2">
      <c r="A53" s="180"/>
      <c r="B53" s="181"/>
      <c r="C53" s="180"/>
      <c r="D53" s="180"/>
      <c r="E53" s="180"/>
      <c r="F53" s="180"/>
      <c r="G53" s="180"/>
      <c r="H53" s="180"/>
      <c r="I53" s="180"/>
      <c r="J53" s="180"/>
      <c r="K53" s="180"/>
      <c r="L53" s="182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</row>
    <row r="54" spans="1:47" s="183" customFormat="1" ht="40.15" customHeight="1" x14ac:dyDescent="0.2">
      <c r="A54" s="180"/>
      <c r="B54" s="181"/>
      <c r="C54" s="179" t="s">
        <v>24</v>
      </c>
      <c r="D54" s="180"/>
      <c r="E54" s="180"/>
      <c r="F54" s="184" t="str">
        <f>E15</f>
        <v>Statutární město Opava,Horní náměstí 382/69</v>
      </c>
      <c r="G54" s="180"/>
      <c r="H54" s="180"/>
      <c r="I54" s="179" t="s">
        <v>32</v>
      </c>
      <c r="J54" s="208" t="str">
        <f>E21</f>
        <v>nodum atelier,s.r.o.,Nádražní 49,739 91 Jablunkov</v>
      </c>
      <c r="K54" s="180"/>
      <c r="L54" s="182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</row>
    <row r="55" spans="1:47" s="183" customFormat="1" ht="15.2" customHeight="1" x14ac:dyDescent="0.2">
      <c r="A55" s="180"/>
      <c r="B55" s="181"/>
      <c r="C55" s="179" t="s">
        <v>30</v>
      </c>
      <c r="D55" s="180"/>
      <c r="E55" s="180"/>
      <c r="F55" s="184" t="str">
        <f>IF(E18="","",E18)</f>
        <v>Vyplň údaj</v>
      </c>
      <c r="G55" s="180"/>
      <c r="H55" s="180"/>
      <c r="I55" s="179" t="s">
        <v>37</v>
      </c>
      <c r="J55" s="208" t="str">
        <f>E24</f>
        <v xml:space="preserve"> </v>
      </c>
      <c r="K55" s="180"/>
      <c r="L55" s="182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</row>
    <row r="56" spans="1:47" s="183" customFormat="1" ht="10.35" customHeight="1" x14ac:dyDescent="0.2">
      <c r="A56" s="180"/>
      <c r="B56" s="181"/>
      <c r="C56" s="180"/>
      <c r="D56" s="180"/>
      <c r="E56" s="180"/>
      <c r="F56" s="180"/>
      <c r="G56" s="180"/>
      <c r="H56" s="180"/>
      <c r="I56" s="180"/>
      <c r="J56" s="180"/>
      <c r="K56" s="180"/>
      <c r="L56" s="182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</row>
    <row r="57" spans="1:47" s="183" customFormat="1" ht="29.25" customHeight="1" x14ac:dyDescent="0.2">
      <c r="A57" s="180"/>
      <c r="B57" s="181"/>
      <c r="C57" s="209" t="s">
        <v>97</v>
      </c>
      <c r="D57" s="197"/>
      <c r="E57" s="197"/>
      <c r="F57" s="197"/>
      <c r="G57" s="197"/>
      <c r="H57" s="197"/>
      <c r="I57" s="197"/>
      <c r="J57" s="210" t="s">
        <v>98</v>
      </c>
      <c r="K57" s="197"/>
      <c r="L57" s="182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</row>
    <row r="58" spans="1:47" s="183" customFormat="1" ht="10.35" customHeight="1" x14ac:dyDescent="0.2">
      <c r="A58" s="180"/>
      <c r="B58" s="181"/>
      <c r="C58" s="180"/>
      <c r="D58" s="180"/>
      <c r="E58" s="180"/>
      <c r="F58" s="180"/>
      <c r="G58" s="180"/>
      <c r="H58" s="180"/>
      <c r="I58" s="180"/>
      <c r="J58" s="180"/>
      <c r="K58" s="180"/>
      <c r="L58" s="182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</row>
    <row r="59" spans="1:47" s="183" customFormat="1" ht="22.9" customHeight="1" x14ac:dyDescent="0.2">
      <c r="A59" s="180"/>
      <c r="B59" s="181"/>
      <c r="C59" s="211" t="s">
        <v>72</v>
      </c>
      <c r="D59" s="180"/>
      <c r="E59" s="180"/>
      <c r="F59" s="180"/>
      <c r="G59" s="180"/>
      <c r="H59" s="180"/>
      <c r="I59" s="180"/>
      <c r="J59" s="192">
        <f>J84</f>
        <v>0</v>
      </c>
      <c r="K59" s="180"/>
      <c r="L59" s="182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U59" s="173" t="s">
        <v>99</v>
      </c>
    </row>
    <row r="60" spans="1:47" s="212" customFormat="1" ht="24.95" customHeight="1" x14ac:dyDescent="0.2">
      <c r="B60" s="213"/>
      <c r="D60" s="214" t="s">
        <v>100</v>
      </c>
      <c r="E60" s="215"/>
      <c r="F60" s="215"/>
      <c r="G60" s="215"/>
      <c r="H60" s="215"/>
      <c r="I60" s="215"/>
      <c r="J60" s="216">
        <f>J85</f>
        <v>0</v>
      </c>
      <c r="L60" s="213"/>
    </row>
    <row r="61" spans="1:47" s="217" customFormat="1" ht="19.899999999999999" customHeight="1" x14ac:dyDescent="0.2">
      <c r="B61" s="218"/>
      <c r="D61" s="219" t="s">
        <v>101</v>
      </c>
      <c r="E61" s="220"/>
      <c r="F61" s="220"/>
      <c r="G61" s="220"/>
      <c r="H61" s="220"/>
      <c r="I61" s="220"/>
      <c r="J61" s="221">
        <f>J86</f>
        <v>0</v>
      </c>
      <c r="L61" s="218"/>
    </row>
    <row r="62" spans="1:47" s="212" customFormat="1" ht="24.95" customHeight="1" x14ac:dyDescent="0.2">
      <c r="B62" s="213"/>
      <c r="D62" s="214" t="s">
        <v>102</v>
      </c>
      <c r="E62" s="215"/>
      <c r="F62" s="215"/>
      <c r="G62" s="215"/>
      <c r="H62" s="215"/>
      <c r="I62" s="215"/>
      <c r="J62" s="216">
        <f>J95</f>
        <v>0</v>
      </c>
      <c r="L62" s="213"/>
    </row>
    <row r="63" spans="1:47" s="217" customFormat="1" ht="19.899999999999999" customHeight="1" x14ac:dyDescent="0.2">
      <c r="B63" s="218"/>
      <c r="D63" s="219" t="s">
        <v>103</v>
      </c>
      <c r="E63" s="220"/>
      <c r="F63" s="220"/>
      <c r="G63" s="220"/>
      <c r="H63" s="220"/>
      <c r="I63" s="220"/>
      <c r="J63" s="221">
        <f>J96</f>
        <v>0</v>
      </c>
      <c r="L63" s="218"/>
    </row>
    <row r="64" spans="1:47" s="212" customFormat="1" ht="24.95" customHeight="1" x14ac:dyDescent="0.2">
      <c r="B64" s="213"/>
      <c r="D64" s="214" t="s">
        <v>104</v>
      </c>
      <c r="E64" s="215"/>
      <c r="F64" s="215"/>
      <c r="G64" s="215"/>
      <c r="H64" s="215"/>
      <c r="I64" s="215"/>
      <c r="J64" s="216">
        <f>J121</f>
        <v>0</v>
      </c>
      <c r="L64" s="213"/>
    </row>
    <row r="65" spans="1:31" s="183" customFormat="1" ht="21.75" customHeight="1" x14ac:dyDescent="0.2">
      <c r="A65" s="180"/>
      <c r="B65" s="181"/>
      <c r="C65" s="180"/>
      <c r="D65" s="180"/>
      <c r="E65" s="180"/>
      <c r="F65" s="180"/>
      <c r="G65" s="180"/>
      <c r="H65" s="180"/>
      <c r="I65" s="180"/>
      <c r="J65" s="180"/>
      <c r="K65" s="180"/>
      <c r="L65" s="182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</row>
    <row r="66" spans="1:31" s="183" customFormat="1" ht="6.95" customHeight="1" x14ac:dyDescent="0.2">
      <c r="A66" s="180"/>
      <c r="B66" s="204"/>
      <c r="C66" s="205"/>
      <c r="D66" s="205"/>
      <c r="E66" s="205"/>
      <c r="F66" s="205"/>
      <c r="G66" s="205"/>
      <c r="H66" s="205"/>
      <c r="I66" s="205"/>
      <c r="J66" s="205"/>
      <c r="K66" s="205"/>
      <c r="L66" s="182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</row>
    <row r="70" spans="1:31" s="183" customFormat="1" ht="6.95" customHeight="1" x14ac:dyDescent="0.2">
      <c r="A70" s="180"/>
      <c r="B70" s="206"/>
      <c r="C70" s="207"/>
      <c r="D70" s="207"/>
      <c r="E70" s="207"/>
      <c r="F70" s="207"/>
      <c r="G70" s="207"/>
      <c r="H70" s="207"/>
      <c r="I70" s="207"/>
      <c r="J70" s="207"/>
      <c r="K70" s="207"/>
      <c r="L70" s="182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</row>
    <row r="71" spans="1:31" s="183" customFormat="1" ht="24.95" customHeight="1" x14ac:dyDescent="0.2">
      <c r="A71" s="180"/>
      <c r="B71" s="181"/>
      <c r="C71" s="177" t="s">
        <v>105</v>
      </c>
      <c r="D71" s="180"/>
      <c r="E71" s="180"/>
      <c r="F71" s="180"/>
      <c r="G71" s="180"/>
      <c r="H71" s="180"/>
      <c r="I71" s="180"/>
      <c r="J71" s="180"/>
      <c r="K71" s="180"/>
      <c r="L71" s="182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</row>
    <row r="72" spans="1:31" s="183" customFormat="1" ht="6.95" customHeight="1" x14ac:dyDescent="0.2">
      <c r="A72" s="180"/>
      <c r="B72" s="181"/>
      <c r="C72" s="180"/>
      <c r="D72" s="180"/>
      <c r="E72" s="180"/>
      <c r="F72" s="180"/>
      <c r="G72" s="180"/>
      <c r="H72" s="180"/>
      <c r="I72" s="180"/>
      <c r="J72" s="180"/>
      <c r="K72" s="180"/>
      <c r="L72" s="182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</row>
    <row r="73" spans="1:31" s="183" customFormat="1" ht="12" customHeight="1" x14ac:dyDescent="0.2">
      <c r="A73" s="180"/>
      <c r="B73" s="181"/>
      <c r="C73" s="179" t="s">
        <v>17</v>
      </c>
      <c r="D73" s="180"/>
      <c r="E73" s="180"/>
      <c r="F73" s="180"/>
      <c r="G73" s="180"/>
      <c r="H73" s="180"/>
      <c r="I73" s="180"/>
      <c r="J73" s="180"/>
      <c r="K73" s="180"/>
      <c r="L73" s="182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</row>
    <row r="74" spans="1:31" s="183" customFormat="1" ht="16.5" customHeight="1" x14ac:dyDescent="0.2">
      <c r="A74" s="180"/>
      <c r="B74" s="181"/>
      <c r="C74" s="180"/>
      <c r="D74" s="180"/>
      <c r="E74" s="360" t="str">
        <f>E7</f>
        <v>Turistické informační centrum v Opavě - rekonstrukce interiéru</v>
      </c>
      <c r="F74" s="361"/>
      <c r="G74" s="361"/>
      <c r="H74" s="361"/>
      <c r="I74" s="180"/>
      <c r="J74" s="180"/>
      <c r="K74" s="180"/>
      <c r="L74" s="182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</row>
    <row r="75" spans="1:31" s="183" customFormat="1" ht="12" customHeight="1" x14ac:dyDescent="0.2">
      <c r="A75" s="180"/>
      <c r="B75" s="181"/>
      <c r="C75" s="179" t="s">
        <v>95</v>
      </c>
      <c r="D75" s="180"/>
      <c r="E75" s="180"/>
      <c r="F75" s="180"/>
      <c r="G75" s="180"/>
      <c r="H75" s="180"/>
      <c r="I75" s="180"/>
      <c r="J75" s="180"/>
      <c r="K75" s="180"/>
      <c r="L75" s="182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</row>
    <row r="76" spans="1:31" s="183" customFormat="1" ht="16.5" customHeight="1" x14ac:dyDescent="0.2">
      <c r="A76" s="180"/>
      <c r="B76" s="181"/>
      <c r="C76" s="180"/>
      <c r="D76" s="180"/>
      <c r="E76" s="358" t="str">
        <f>E9</f>
        <v>03 - Typové vybavení</v>
      </c>
      <c r="F76" s="359"/>
      <c r="G76" s="359"/>
      <c r="H76" s="359"/>
      <c r="I76" s="180"/>
      <c r="J76" s="180"/>
      <c r="K76" s="180"/>
      <c r="L76" s="182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</row>
    <row r="77" spans="1:31" s="183" customFormat="1" ht="6.95" customHeight="1" x14ac:dyDescent="0.2">
      <c r="A77" s="180"/>
      <c r="B77" s="181"/>
      <c r="C77" s="180"/>
      <c r="D77" s="180"/>
      <c r="E77" s="180"/>
      <c r="F77" s="180"/>
      <c r="G77" s="180"/>
      <c r="H77" s="180"/>
      <c r="I77" s="180"/>
      <c r="J77" s="180"/>
      <c r="K77" s="180"/>
      <c r="L77" s="182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</row>
    <row r="78" spans="1:31" s="183" customFormat="1" ht="12" customHeight="1" x14ac:dyDescent="0.2">
      <c r="A78" s="180"/>
      <c r="B78" s="181"/>
      <c r="C78" s="179" t="s">
        <v>21</v>
      </c>
      <c r="D78" s="180"/>
      <c r="E78" s="180"/>
      <c r="F78" s="184" t="str">
        <f>F12</f>
        <v xml:space="preserve"> </v>
      </c>
      <c r="G78" s="180"/>
      <c r="H78" s="180"/>
      <c r="I78" s="179" t="s">
        <v>23</v>
      </c>
      <c r="J78" s="185" t="str">
        <f>IF(J12="","",J12)</f>
        <v/>
      </c>
      <c r="K78" s="180"/>
      <c r="L78" s="182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</row>
    <row r="79" spans="1:31" s="183" customFormat="1" ht="6.95" customHeight="1" x14ac:dyDescent="0.2">
      <c r="A79" s="180"/>
      <c r="B79" s="181"/>
      <c r="C79" s="180"/>
      <c r="D79" s="180"/>
      <c r="E79" s="180"/>
      <c r="F79" s="180"/>
      <c r="G79" s="180"/>
      <c r="H79" s="180"/>
      <c r="I79" s="180"/>
      <c r="J79" s="180"/>
      <c r="K79" s="180"/>
      <c r="L79" s="182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pans="1:31" s="183" customFormat="1" ht="40.15" customHeight="1" x14ac:dyDescent="0.2">
      <c r="A80" s="180"/>
      <c r="B80" s="181"/>
      <c r="C80" s="179" t="s">
        <v>24</v>
      </c>
      <c r="D80" s="180"/>
      <c r="E80" s="180"/>
      <c r="F80" s="184" t="str">
        <f>E15</f>
        <v>Statutární město Opava,Horní náměstí 382/69</v>
      </c>
      <c r="G80" s="180"/>
      <c r="H80" s="180"/>
      <c r="I80" s="179" t="s">
        <v>32</v>
      </c>
      <c r="J80" s="208" t="str">
        <f>E21</f>
        <v>nodum atelier,s.r.o.,Nádražní 49,739 91 Jablunkov</v>
      </c>
      <c r="K80" s="180"/>
      <c r="L80" s="182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pans="1:65" s="183" customFormat="1" ht="15.2" customHeight="1" x14ac:dyDescent="0.2">
      <c r="A81" s="180"/>
      <c r="B81" s="181"/>
      <c r="C81" s="179" t="s">
        <v>30</v>
      </c>
      <c r="D81" s="180"/>
      <c r="E81" s="180"/>
      <c r="F81" s="184" t="str">
        <f>IF(E18="","",E18)</f>
        <v>Vyplň údaj</v>
      </c>
      <c r="G81" s="180"/>
      <c r="H81" s="180"/>
      <c r="I81" s="179" t="s">
        <v>37</v>
      </c>
      <c r="J81" s="208" t="str">
        <f>E24</f>
        <v xml:space="preserve"> </v>
      </c>
      <c r="K81" s="180"/>
      <c r="L81" s="182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</row>
    <row r="82" spans="1:65" s="183" customFormat="1" ht="10.35" customHeight="1" x14ac:dyDescent="0.2">
      <c r="A82" s="180"/>
      <c r="B82" s="181"/>
      <c r="C82" s="180"/>
      <c r="D82" s="180"/>
      <c r="E82" s="180"/>
      <c r="F82" s="180"/>
      <c r="G82" s="180"/>
      <c r="H82" s="180"/>
      <c r="I82" s="180"/>
      <c r="J82" s="180"/>
      <c r="K82" s="180"/>
      <c r="L82" s="182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</row>
    <row r="83" spans="1:65" s="231" customFormat="1" ht="29.25" customHeight="1" x14ac:dyDescent="0.2">
      <c r="A83" s="222"/>
      <c r="B83" s="223"/>
      <c r="C83" s="224" t="s">
        <v>106</v>
      </c>
      <c r="D83" s="225" t="s">
        <v>59</v>
      </c>
      <c r="E83" s="225" t="s">
        <v>55</v>
      </c>
      <c r="F83" s="225" t="s">
        <v>56</v>
      </c>
      <c r="G83" s="225" t="s">
        <v>107</v>
      </c>
      <c r="H83" s="225" t="s">
        <v>108</v>
      </c>
      <c r="I83" s="225" t="s">
        <v>109</v>
      </c>
      <c r="J83" s="225" t="s">
        <v>98</v>
      </c>
      <c r="K83" s="226" t="s">
        <v>110</v>
      </c>
      <c r="L83" s="227"/>
      <c r="M83" s="228" t="s">
        <v>3</v>
      </c>
      <c r="N83" s="229" t="s">
        <v>44</v>
      </c>
      <c r="O83" s="229" t="s">
        <v>111</v>
      </c>
      <c r="P83" s="229" t="s">
        <v>112</v>
      </c>
      <c r="Q83" s="229" t="s">
        <v>113</v>
      </c>
      <c r="R83" s="229" t="s">
        <v>114</v>
      </c>
      <c r="S83" s="229" t="s">
        <v>115</v>
      </c>
      <c r="T83" s="230" t="s">
        <v>116</v>
      </c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</row>
    <row r="84" spans="1:65" s="183" customFormat="1" ht="22.9" customHeight="1" x14ac:dyDescent="0.25">
      <c r="A84" s="180"/>
      <c r="B84" s="181"/>
      <c r="C84" s="232" t="s">
        <v>117</v>
      </c>
      <c r="D84" s="180"/>
      <c r="E84" s="180"/>
      <c r="F84" s="180"/>
      <c r="G84" s="180"/>
      <c r="H84" s="180"/>
      <c r="I84" s="180"/>
      <c r="J84" s="233">
        <f>J85+J95+J121</f>
        <v>0</v>
      </c>
      <c r="K84" s="180"/>
      <c r="L84" s="181"/>
      <c r="M84" s="234"/>
      <c r="N84" s="235"/>
      <c r="O84" s="190"/>
      <c r="P84" s="236" t="e">
        <f>P85+P95+P121</f>
        <v>#REF!</v>
      </c>
      <c r="Q84" s="190"/>
      <c r="R84" s="236" t="e">
        <f>R85+R95+R121</f>
        <v>#REF!</v>
      </c>
      <c r="S84" s="190"/>
      <c r="T84" s="237" t="e">
        <f>T85+T95+T121</f>
        <v>#REF!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T84" s="173" t="s">
        <v>73</v>
      </c>
      <c r="AU84" s="173" t="s">
        <v>99</v>
      </c>
      <c r="BK84" s="238" t="e">
        <f>BK85+BK95+BK121</f>
        <v>#REF!</v>
      </c>
    </row>
    <row r="85" spans="1:65" s="239" customFormat="1" ht="25.9" customHeight="1" x14ac:dyDescent="0.2">
      <c r="B85" s="240"/>
      <c r="D85" s="241" t="s">
        <v>73</v>
      </c>
      <c r="E85" s="242" t="s">
        <v>118</v>
      </c>
      <c r="F85" s="242" t="s">
        <v>119</v>
      </c>
      <c r="J85" s="243">
        <f>BK85</f>
        <v>0</v>
      </c>
      <c r="L85" s="240"/>
      <c r="M85" s="244"/>
      <c r="N85" s="245"/>
      <c r="O85" s="245"/>
      <c r="P85" s="246">
        <f>P86</f>
        <v>0</v>
      </c>
      <c r="Q85" s="245"/>
      <c r="R85" s="246">
        <f>R86</f>
        <v>4.1799999999999997E-3</v>
      </c>
      <c r="S85" s="245"/>
      <c r="T85" s="247">
        <f>T86</f>
        <v>0</v>
      </c>
      <c r="AR85" s="241" t="s">
        <v>80</v>
      </c>
      <c r="AT85" s="248" t="s">
        <v>73</v>
      </c>
      <c r="AU85" s="248" t="s">
        <v>74</v>
      </c>
      <c r="AY85" s="241" t="s">
        <v>120</v>
      </c>
      <c r="BK85" s="249">
        <f>BK86</f>
        <v>0</v>
      </c>
    </row>
    <row r="86" spans="1:65" s="239" customFormat="1" ht="22.9" customHeight="1" x14ac:dyDescent="0.2">
      <c r="B86" s="240"/>
      <c r="D86" s="241" t="s">
        <v>73</v>
      </c>
      <c r="E86" s="250" t="s">
        <v>131</v>
      </c>
      <c r="F86" s="250" t="s">
        <v>132</v>
      </c>
      <c r="J86" s="251">
        <f>BK86</f>
        <v>0</v>
      </c>
      <c r="L86" s="240"/>
      <c r="M86" s="244"/>
      <c r="N86" s="245"/>
      <c r="O86" s="245"/>
      <c r="P86" s="246">
        <f>SUM(P87:P94)</f>
        <v>0</v>
      </c>
      <c r="Q86" s="245"/>
      <c r="R86" s="246">
        <f>SUM(R87:R94)</f>
        <v>4.1799999999999997E-3</v>
      </c>
      <c r="S86" s="245"/>
      <c r="T86" s="247">
        <f>SUM(T87:T94)</f>
        <v>0</v>
      </c>
      <c r="AR86" s="241" t="s">
        <v>80</v>
      </c>
      <c r="AT86" s="248" t="s">
        <v>73</v>
      </c>
      <c r="AU86" s="248" t="s">
        <v>80</v>
      </c>
      <c r="AY86" s="241" t="s">
        <v>120</v>
      </c>
      <c r="BK86" s="249">
        <f>SUM(BK87:BK94)</f>
        <v>0</v>
      </c>
    </row>
    <row r="87" spans="1:65" s="183" customFormat="1" ht="16.5" customHeight="1" x14ac:dyDescent="0.2">
      <c r="A87" s="180"/>
      <c r="B87" s="181"/>
      <c r="C87" s="305" t="s">
        <v>80</v>
      </c>
      <c r="D87" s="252" t="s">
        <v>122</v>
      </c>
      <c r="E87" s="253" t="s">
        <v>168</v>
      </c>
      <c r="F87" s="254" t="s">
        <v>169</v>
      </c>
      <c r="G87" s="255" t="s">
        <v>151</v>
      </c>
      <c r="H87" s="256">
        <v>1</v>
      </c>
      <c r="I87" s="77"/>
      <c r="J87" s="257">
        <f>ROUND(I87*H87,2)</f>
        <v>0</v>
      </c>
      <c r="K87" s="254" t="s">
        <v>146</v>
      </c>
      <c r="L87" s="181"/>
      <c r="M87" s="258" t="s">
        <v>3</v>
      </c>
      <c r="N87" s="259" t="s">
        <v>45</v>
      </c>
      <c r="O87" s="260"/>
      <c r="P87" s="261">
        <f>O87*H87</f>
        <v>0</v>
      </c>
      <c r="Q87" s="261">
        <v>1.8000000000000001E-4</v>
      </c>
      <c r="R87" s="261">
        <f>Q87*H87</f>
        <v>1.8000000000000001E-4</v>
      </c>
      <c r="S87" s="261">
        <v>0</v>
      </c>
      <c r="T87" s="262">
        <f>S87*H87</f>
        <v>0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R87" s="263" t="s">
        <v>124</v>
      </c>
      <c r="AT87" s="263" t="s">
        <v>122</v>
      </c>
      <c r="AU87" s="263" t="s">
        <v>81</v>
      </c>
      <c r="AY87" s="173" t="s">
        <v>120</v>
      </c>
      <c r="BE87" s="264">
        <f>IF(N87="základní",J87,0)</f>
        <v>0</v>
      </c>
      <c r="BF87" s="264">
        <f>IF(N87="snížená",J87,0)</f>
        <v>0</v>
      </c>
      <c r="BG87" s="264">
        <f>IF(N87="zákl. přenesená",J87,0)</f>
        <v>0</v>
      </c>
      <c r="BH87" s="264">
        <f>IF(N87="sníž. přenesená",J87,0)</f>
        <v>0</v>
      </c>
      <c r="BI87" s="264">
        <f>IF(N87="nulová",J87,0)</f>
        <v>0</v>
      </c>
      <c r="BJ87" s="173" t="s">
        <v>80</v>
      </c>
      <c r="BK87" s="264">
        <f>ROUND(I87*H87,2)</f>
        <v>0</v>
      </c>
      <c r="BL87" s="173" t="s">
        <v>124</v>
      </c>
      <c r="BM87" s="263" t="s">
        <v>170</v>
      </c>
    </row>
    <row r="88" spans="1:65" s="268" customFormat="1" x14ac:dyDescent="0.2">
      <c r="B88" s="269"/>
      <c r="C88" s="306"/>
      <c r="D88" s="270" t="s">
        <v>125</v>
      </c>
      <c r="E88" s="271" t="s">
        <v>3</v>
      </c>
      <c r="F88" s="272" t="s">
        <v>171</v>
      </c>
      <c r="H88" s="271" t="s">
        <v>3</v>
      </c>
      <c r="I88" s="79"/>
      <c r="L88" s="269"/>
      <c r="M88" s="273"/>
      <c r="N88" s="274"/>
      <c r="O88" s="274"/>
      <c r="P88" s="274"/>
      <c r="Q88" s="274"/>
      <c r="R88" s="274"/>
      <c r="S88" s="274"/>
      <c r="T88" s="275"/>
      <c r="AT88" s="271" t="s">
        <v>125</v>
      </c>
      <c r="AU88" s="271" t="s">
        <v>81</v>
      </c>
      <c r="AV88" s="268" t="s">
        <v>80</v>
      </c>
      <c r="AW88" s="268" t="s">
        <v>36</v>
      </c>
      <c r="AX88" s="268" t="s">
        <v>74</v>
      </c>
      <c r="AY88" s="271" t="s">
        <v>120</v>
      </c>
    </row>
    <row r="89" spans="1:65" s="276" customFormat="1" x14ac:dyDescent="0.2">
      <c r="B89" s="277"/>
      <c r="C89" s="307"/>
      <c r="D89" s="270" t="s">
        <v>125</v>
      </c>
      <c r="E89" s="278" t="s">
        <v>3</v>
      </c>
      <c r="F89" s="279" t="s">
        <v>80</v>
      </c>
      <c r="H89" s="280">
        <v>1</v>
      </c>
      <c r="I89" s="80"/>
      <c r="L89" s="277"/>
      <c r="M89" s="281"/>
      <c r="N89" s="282"/>
      <c r="O89" s="282"/>
      <c r="P89" s="282"/>
      <c r="Q89" s="282"/>
      <c r="R89" s="282"/>
      <c r="S89" s="282"/>
      <c r="T89" s="283"/>
      <c r="AT89" s="278" t="s">
        <v>125</v>
      </c>
      <c r="AU89" s="278" t="s">
        <v>81</v>
      </c>
      <c r="AV89" s="276" t="s">
        <v>81</v>
      </c>
      <c r="AW89" s="276" t="s">
        <v>36</v>
      </c>
      <c r="AX89" s="276" t="s">
        <v>74</v>
      </c>
      <c r="AY89" s="278" t="s">
        <v>120</v>
      </c>
    </row>
    <row r="90" spans="1:65" s="284" customFormat="1" x14ac:dyDescent="0.2">
      <c r="B90" s="285"/>
      <c r="C90" s="308"/>
      <c r="D90" s="270" t="s">
        <v>125</v>
      </c>
      <c r="E90" s="286" t="s">
        <v>3</v>
      </c>
      <c r="F90" s="287" t="s">
        <v>126</v>
      </c>
      <c r="H90" s="288">
        <v>1</v>
      </c>
      <c r="I90" s="81"/>
      <c r="L90" s="285"/>
      <c r="M90" s="289"/>
      <c r="N90" s="290"/>
      <c r="O90" s="290"/>
      <c r="P90" s="290"/>
      <c r="Q90" s="290"/>
      <c r="R90" s="290"/>
      <c r="S90" s="290"/>
      <c r="T90" s="291"/>
      <c r="AT90" s="286" t="s">
        <v>125</v>
      </c>
      <c r="AU90" s="286" t="s">
        <v>81</v>
      </c>
      <c r="AV90" s="284" t="s">
        <v>124</v>
      </c>
      <c r="AW90" s="284" t="s">
        <v>36</v>
      </c>
      <c r="AX90" s="284" t="s">
        <v>80</v>
      </c>
      <c r="AY90" s="286" t="s">
        <v>120</v>
      </c>
    </row>
    <row r="91" spans="1:65" s="183" customFormat="1" ht="24.2" customHeight="1" x14ac:dyDescent="0.2">
      <c r="A91" s="180"/>
      <c r="B91" s="181"/>
      <c r="C91" s="309" t="s">
        <v>81</v>
      </c>
      <c r="D91" s="293" t="s">
        <v>157</v>
      </c>
      <c r="E91" s="294" t="s">
        <v>172</v>
      </c>
      <c r="F91" s="295" t="s">
        <v>173</v>
      </c>
      <c r="G91" s="296" t="s">
        <v>151</v>
      </c>
      <c r="H91" s="297">
        <v>1</v>
      </c>
      <c r="I91" s="82"/>
      <c r="J91" s="298">
        <f>ROUND(I91*H91,2)</f>
        <v>0</v>
      </c>
      <c r="K91" s="295" t="s">
        <v>146</v>
      </c>
      <c r="L91" s="299"/>
      <c r="M91" s="300" t="s">
        <v>3</v>
      </c>
      <c r="N91" s="301" t="s">
        <v>45</v>
      </c>
      <c r="O91" s="260"/>
      <c r="P91" s="261">
        <f>O91*H91</f>
        <v>0</v>
      </c>
      <c r="Q91" s="261">
        <v>4.0000000000000001E-3</v>
      </c>
      <c r="R91" s="261">
        <f>Q91*H91</f>
        <v>4.0000000000000001E-3</v>
      </c>
      <c r="S91" s="261">
        <v>0</v>
      </c>
      <c r="T91" s="262">
        <f>S91*H91</f>
        <v>0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R91" s="263" t="s">
        <v>130</v>
      </c>
      <c r="AT91" s="263" t="s">
        <v>157</v>
      </c>
      <c r="AU91" s="263" t="s">
        <v>81</v>
      </c>
      <c r="AY91" s="173" t="s">
        <v>120</v>
      </c>
      <c r="BE91" s="264">
        <f>IF(N91="základní",J91,0)</f>
        <v>0</v>
      </c>
      <c r="BF91" s="264">
        <f>IF(N91="snížená",J91,0)</f>
        <v>0</v>
      </c>
      <c r="BG91" s="264">
        <f>IF(N91="zákl. přenesená",J91,0)</f>
        <v>0</v>
      </c>
      <c r="BH91" s="264">
        <f>IF(N91="sníž. přenesená",J91,0)</f>
        <v>0</v>
      </c>
      <c r="BI91" s="264">
        <f>IF(N91="nulová",J91,0)</f>
        <v>0</v>
      </c>
      <c r="BJ91" s="173" t="s">
        <v>80</v>
      </c>
      <c r="BK91" s="264">
        <f>ROUND(I91*H91,2)</f>
        <v>0</v>
      </c>
      <c r="BL91" s="173" t="s">
        <v>124</v>
      </c>
      <c r="BM91" s="263" t="s">
        <v>174</v>
      </c>
    </row>
    <row r="92" spans="1:65" s="268" customFormat="1" x14ac:dyDescent="0.2">
      <c r="B92" s="269"/>
      <c r="C92" s="306"/>
      <c r="D92" s="270" t="s">
        <v>125</v>
      </c>
      <c r="E92" s="271" t="s">
        <v>3</v>
      </c>
      <c r="F92" s="272" t="s">
        <v>171</v>
      </c>
      <c r="H92" s="271" t="s">
        <v>3</v>
      </c>
      <c r="I92" s="79"/>
      <c r="L92" s="269"/>
      <c r="M92" s="273"/>
      <c r="N92" s="274"/>
      <c r="O92" s="274"/>
      <c r="P92" s="274"/>
      <c r="Q92" s="274"/>
      <c r="R92" s="274"/>
      <c r="S92" s="274"/>
      <c r="T92" s="275"/>
      <c r="AT92" s="271" t="s">
        <v>125</v>
      </c>
      <c r="AU92" s="271" t="s">
        <v>81</v>
      </c>
      <c r="AV92" s="268" t="s">
        <v>80</v>
      </c>
      <c r="AW92" s="268" t="s">
        <v>36</v>
      </c>
      <c r="AX92" s="268" t="s">
        <v>74</v>
      </c>
      <c r="AY92" s="271" t="s">
        <v>120</v>
      </c>
    </row>
    <row r="93" spans="1:65" s="276" customFormat="1" x14ac:dyDescent="0.2">
      <c r="B93" s="277"/>
      <c r="C93" s="307"/>
      <c r="D93" s="270" t="s">
        <v>125</v>
      </c>
      <c r="E93" s="278" t="s">
        <v>3</v>
      </c>
      <c r="F93" s="279" t="s">
        <v>80</v>
      </c>
      <c r="H93" s="280">
        <v>1</v>
      </c>
      <c r="I93" s="80"/>
      <c r="L93" s="277"/>
      <c r="M93" s="281"/>
      <c r="N93" s="282"/>
      <c r="O93" s="282"/>
      <c r="P93" s="282"/>
      <c r="Q93" s="282"/>
      <c r="R93" s="282"/>
      <c r="S93" s="282"/>
      <c r="T93" s="283"/>
      <c r="AT93" s="278" t="s">
        <v>125</v>
      </c>
      <c r="AU93" s="278" t="s">
        <v>81</v>
      </c>
      <c r="AV93" s="276" t="s">
        <v>81</v>
      </c>
      <c r="AW93" s="276" t="s">
        <v>36</v>
      </c>
      <c r="AX93" s="276" t="s">
        <v>74</v>
      </c>
      <c r="AY93" s="278" t="s">
        <v>120</v>
      </c>
    </row>
    <row r="94" spans="1:65" s="284" customFormat="1" x14ac:dyDescent="0.2">
      <c r="B94" s="285"/>
      <c r="C94" s="308"/>
      <c r="D94" s="270" t="s">
        <v>125</v>
      </c>
      <c r="E94" s="286" t="s">
        <v>3</v>
      </c>
      <c r="F94" s="287" t="s">
        <v>126</v>
      </c>
      <c r="H94" s="288">
        <v>1</v>
      </c>
      <c r="I94" s="81"/>
      <c r="L94" s="285"/>
      <c r="M94" s="289"/>
      <c r="N94" s="290"/>
      <c r="O94" s="290"/>
      <c r="P94" s="290"/>
      <c r="Q94" s="290"/>
      <c r="R94" s="290"/>
      <c r="S94" s="290"/>
      <c r="T94" s="291"/>
      <c r="AT94" s="286" t="s">
        <v>125</v>
      </c>
      <c r="AU94" s="286" t="s">
        <v>81</v>
      </c>
      <c r="AV94" s="284" t="s">
        <v>124</v>
      </c>
      <c r="AW94" s="284" t="s">
        <v>36</v>
      </c>
      <c r="AX94" s="284" t="s">
        <v>80</v>
      </c>
      <c r="AY94" s="286" t="s">
        <v>120</v>
      </c>
    </row>
    <row r="95" spans="1:65" s="239" customFormat="1" ht="25.9" customHeight="1" x14ac:dyDescent="0.2">
      <c r="B95" s="240"/>
      <c r="C95" s="310"/>
      <c r="D95" s="241" t="s">
        <v>73</v>
      </c>
      <c r="E95" s="242" t="s">
        <v>143</v>
      </c>
      <c r="F95" s="242" t="s">
        <v>144</v>
      </c>
      <c r="I95" s="76"/>
      <c r="J95" s="243">
        <f>J96</f>
        <v>0</v>
      </c>
      <c r="L95" s="240"/>
      <c r="M95" s="244"/>
      <c r="N95" s="245"/>
      <c r="O95" s="245"/>
      <c r="P95" s="246" t="e">
        <f>P96+#REF!</f>
        <v>#REF!</v>
      </c>
      <c r="Q95" s="245"/>
      <c r="R95" s="246" t="e">
        <f>R96+#REF!</f>
        <v>#REF!</v>
      </c>
      <c r="S95" s="245"/>
      <c r="T95" s="247" t="e">
        <f>T96+#REF!</f>
        <v>#REF!</v>
      </c>
      <c r="AR95" s="241" t="s">
        <v>81</v>
      </c>
      <c r="AT95" s="248" t="s">
        <v>73</v>
      </c>
      <c r="AU95" s="248" t="s">
        <v>74</v>
      </c>
      <c r="AY95" s="241" t="s">
        <v>120</v>
      </c>
      <c r="BK95" s="249" t="e">
        <f>BK96+#REF!</f>
        <v>#REF!</v>
      </c>
    </row>
    <row r="96" spans="1:65" s="239" customFormat="1" ht="22.9" customHeight="1" x14ac:dyDescent="0.2">
      <c r="B96" s="240"/>
      <c r="C96" s="310"/>
      <c r="D96" s="241" t="s">
        <v>73</v>
      </c>
      <c r="E96" s="250" t="s">
        <v>147</v>
      </c>
      <c r="F96" s="250" t="s">
        <v>148</v>
      </c>
      <c r="I96" s="76"/>
      <c r="J96" s="251">
        <f>BK96</f>
        <v>0</v>
      </c>
      <c r="L96" s="240"/>
      <c r="M96" s="244"/>
      <c r="N96" s="245"/>
      <c r="O96" s="245"/>
      <c r="P96" s="246">
        <f>SUM(P97:P120)</f>
        <v>0</v>
      </c>
      <c r="Q96" s="245"/>
      <c r="R96" s="246">
        <f>SUM(R97:R120)</f>
        <v>0</v>
      </c>
      <c r="S96" s="245"/>
      <c r="T96" s="247">
        <f>SUM(T97:T120)</f>
        <v>0</v>
      </c>
      <c r="AR96" s="241" t="s">
        <v>81</v>
      </c>
      <c r="AT96" s="248" t="s">
        <v>73</v>
      </c>
      <c r="AU96" s="248" t="s">
        <v>80</v>
      </c>
      <c r="AY96" s="241" t="s">
        <v>120</v>
      </c>
      <c r="BK96" s="249">
        <f>SUM(BK97:BK120)</f>
        <v>0</v>
      </c>
    </row>
    <row r="97" spans="1:65" s="183" customFormat="1" ht="21.75" customHeight="1" x14ac:dyDescent="0.2">
      <c r="A97" s="180"/>
      <c r="B97" s="181"/>
      <c r="C97" s="305" t="s">
        <v>127</v>
      </c>
      <c r="D97" s="252" t="s">
        <v>122</v>
      </c>
      <c r="E97" s="253" t="s">
        <v>175</v>
      </c>
      <c r="F97" s="254" t="s">
        <v>176</v>
      </c>
      <c r="G97" s="255" t="s">
        <v>154</v>
      </c>
      <c r="H97" s="256">
        <v>1</v>
      </c>
      <c r="I97" s="77"/>
      <c r="J97" s="257">
        <f>ROUND(I97*H97,2)</f>
        <v>0</v>
      </c>
      <c r="K97" s="254" t="s">
        <v>146</v>
      </c>
      <c r="L97" s="181"/>
      <c r="M97" s="258" t="s">
        <v>3</v>
      </c>
      <c r="N97" s="259" t="s">
        <v>45</v>
      </c>
      <c r="O97" s="260"/>
      <c r="P97" s="261">
        <f>O97*H97</f>
        <v>0</v>
      </c>
      <c r="Q97" s="261">
        <v>0</v>
      </c>
      <c r="R97" s="261">
        <f>Q97*H97</f>
        <v>0</v>
      </c>
      <c r="S97" s="261">
        <v>0</v>
      </c>
      <c r="T97" s="262">
        <f>S97*H97</f>
        <v>0</v>
      </c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R97" s="263" t="s">
        <v>138</v>
      </c>
      <c r="AT97" s="263" t="s">
        <v>122</v>
      </c>
      <c r="AU97" s="263" t="s">
        <v>81</v>
      </c>
      <c r="AY97" s="173" t="s">
        <v>120</v>
      </c>
      <c r="BE97" s="264">
        <f>IF(N97="základní",J97,0)</f>
        <v>0</v>
      </c>
      <c r="BF97" s="264">
        <f>IF(N97="snížená",J97,0)</f>
        <v>0</v>
      </c>
      <c r="BG97" s="264">
        <f>IF(N97="zákl. přenesená",J97,0)</f>
        <v>0</v>
      </c>
      <c r="BH97" s="264">
        <f>IF(N97="sníž. přenesená",J97,0)</f>
        <v>0</v>
      </c>
      <c r="BI97" s="264">
        <f>IF(N97="nulová",J97,0)</f>
        <v>0</v>
      </c>
      <c r="BJ97" s="173" t="s">
        <v>80</v>
      </c>
      <c r="BK97" s="264">
        <f>ROUND(I97*H97,2)</f>
        <v>0</v>
      </c>
      <c r="BL97" s="173" t="s">
        <v>138</v>
      </c>
      <c r="BM97" s="263" t="s">
        <v>177</v>
      </c>
    </row>
    <row r="98" spans="1:65" s="268" customFormat="1" x14ac:dyDescent="0.2">
      <c r="B98" s="269"/>
      <c r="C98" s="306"/>
      <c r="D98" s="270" t="s">
        <v>125</v>
      </c>
      <c r="E98" s="271" t="s">
        <v>3</v>
      </c>
      <c r="F98" s="272" t="s">
        <v>178</v>
      </c>
      <c r="H98" s="271" t="s">
        <v>3</v>
      </c>
      <c r="I98" s="79"/>
      <c r="L98" s="269"/>
      <c r="M98" s="273"/>
      <c r="N98" s="274"/>
      <c r="O98" s="274"/>
      <c r="P98" s="274"/>
      <c r="Q98" s="274"/>
      <c r="R98" s="274"/>
      <c r="S98" s="274"/>
      <c r="T98" s="275"/>
      <c r="AT98" s="271" t="s">
        <v>125</v>
      </c>
      <c r="AU98" s="271" t="s">
        <v>81</v>
      </c>
      <c r="AV98" s="268" t="s">
        <v>80</v>
      </c>
      <c r="AW98" s="268" t="s">
        <v>36</v>
      </c>
      <c r="AX98" s="268" t="s">
        <v>74</v>
      </c>
      <c r="AY98" s="271" t="s">
        <v>120</v>
      </c>
    </row>
    <row r="99" spans="1:65" s="276" customFormat="1" x14ac:dyDescent="0.2">
      <c r="B99" s="277"/>
      <c r="C99" s="307"/>
      <c r="D99" s="270" t="s">
        <v>125</v>
      </c>
      <c r="E99" s="278" t="s">
        <v>3</v>
      </c>
      <c r="F99" s="279" t="s">
        <v>80</v>
      </c>
      <c r="H99" s="280">
        <v>1</v>
      </c>
      <c r="I99" s="80"/>
      <c r="L99" s="277"/>
      <c r="M99" s="281"/>
      <c r="N99" s="282"/>
      <c r="O99" s="282"/>
      <c r="P99" s="282"/>
      <c r="Q99" s="282"/>
      <c r="R99" s="282"/>
      <c r="S99" s="282"/>
      <c r="T99" s="283"/>
      <c r="AT99" s="278" t="s">
        <v>125</v>
      </c>
      <c r="AU99" s="278" t="s">
        <v>81</v>
      </c>
      <c r="AV99" s="276" t="s">
        <v>81</v>
      </c>
      <c r="AW99" s="276" t="s">
        <v>36</v>
      </c>
      <c r="AX99" s="276" t="s">
        <v>74</v>
      </c>
      <c r="AY99" s="278" t="s">
        <v>120</v>
      </c>
    </row>
    <row r="100" spans="1:65" s="284" customFormat="1" x14ac:dyDescent="0.2">
      <c r="B100" s="285"/>
      <c r="C100" s="308"/>
      <c r="D100" s="270" t="s">
        <v>125</v>
      </c>
      <c r="E100" s="286" t="s">
        <v>3</v>
      </c>
      <c r="F100" s="287" t="s">
        <v>126</v>
      </c>
      <c r="H100" s="288">
        <v>1</v>
      </c>
      <c r="I100" s="81"/>
      <c r="L100" s="285"/>
      <c r="M100" s="289"/>
      <c r="N100" s="290"/>
      <c r="O100" s="290"/>
      <c r="P100" s="290"/>
      <c r="Q100" s="290"/>
      <c r="R100" s="290"/>
      <c r="S100" s="290"/>
      <c r="T100" s="291"/>
      <c r="AT100" s="286" t="s">
        <v>125</v>
      </c>
      <c r="AU100" s="286" t="s">
        <v>81</v>
      </c>
      <c r="AV100" s="284" t="s">
        <v>124</v>
      </c>
      <c r="AW100" s="284" t="s">
        <v>36</v>
      </c>
      <c r="AX100" s="284" t="s">
        <v>80</v>
      </c>
      <c r="AY100" s="286" t="s">
        <v>120</v>
      </c>
    </row>
    <row r="101" spans="1:65" s="183" customFormat="1" ht="21.75" customHeight="1" x14ac:dyDescent="0.2">
      <c r="A101" s="180"/>
      <c r="B101" s="181"/>
      <c r="C101" s="305" t="s">
        <v>124</v>
      </c>
      <c r="D101" s="252" t="s">
        <v>122</v>
      </c>
      <c r="E101" s="253" t="s">
        <v>179</v>
      </c>
      <c r="F101" s="254" t="s">
        <v>180</v>
      </c>
      <c r="G101" s="255" t="s">
        <v>154</v>
      </c>
      <c r="H101" s="256">
        <v>1</v>
      </c>
      <c r="I101" s="77"/>
      <c r="J101" s="257">
        <f>ROUND(I101*H101,2)</f>
        <v>0</v>
      </c>
      <c r="K101" s="254" t="s">
        <v>146</v>
      </c>
      <c r="L101" s="181"/>
      <c r="M101" s="258" t="s">
        <v>3</v>
      </c>
      <c r="N101" s="259" t="s">
        <v>45</v>
      </c>
      <c r="O101" s="260"/>
      <c r="P101" s="261">
        <f>O101*H101</f>
        <v>0</v>
      </c>
      <c r="Q101" s="261">
        <v>0</v>
      </c>
      <c r="R101" s="261">
        <f>Q101*H101</f>
        <v>0</v>
      </c>
      <c r="S101" s="261">
        <v>0</v>
      </c>
      <c r="T101" s="262">
        <f>S101*H101</f>
        <v>0</v>
      </c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R101" s="263" t="s">
        <v>138</v>
      </c>
      <c r="AT101" s="263" t="s">
        <v>122</v>
      </c>
      <c r="AU101" s="263" t="s">
        <v>81</v>
      </c>
      <c r="AY101" s="173" t="s">
        <v>120</v>
      </c>
      <c r="BE101" s="264">
        <f>IF(N101="základní",J101,0)</f>
        <v>0</v>
      </c>
      <c r="BF101" s="264">
        <f>IF(N101="snížená",J101,0)</f>
        <v>0</v>
      </c>
      <c r="BG101" s="264">
        <f>IF(N101="zákl. přenesená",J101,0)</f>
        <v>0</v>
      </c>
      <c r="BH101" s="264">
        <f>IF(N101="sníž. přenesená",J101,0)</f>
        <v>0</v>
      </c>
      <c r="BI101" s="264">
        <f>IF(N101="nulová",J101,0)</f>
        <v>0</v>
      </c>
      <c r="BJ101" s="173" t="s">
        <v>80</v>
      </c>
      <c r="BK101" s="264">
        <f>ROUND(I101*H101,2)</f>
        <v>0</v>
      </c>
      <c r="BL101" s="173" t="s">
        <v>138</v>
      </c>
      <c r="BM101" s="263" t="s">
        <v>181</v>
      </c>
    </row>
    <row r="102" spans="1:65" s="268" customFormat="1" x14ac:dyDescent="0.2">
      <c r="B102" s="269"/>
      <c r="C102" s="306"/>
      <c r="D102" s="270" t="s">
        <v>125</v>
      </c>
      <c r="E102" s="271" t="s">
        <v>3</v>
      </c>
      <c r="F102" s="272" t="s">
        <v>182</v>
      </c>
      <c r="H102" s="271" t="s">
        <v>3</v>
      </c>
      <c r="I102" s="79"/>
      <c r="L102" s="269"/>
      <c r="M102" s="273"/>
      <c r="N102" s="274"/>
      <c r="O102" s="274"/>
      <c r="P102" s="274"/>
      <c r="Q102" s="274"/>
      <c r="R102" s="274"/>
      <c r="S102" s="274"/>
      <c r="T102" s="275"/>
      <c r="AT102" s="271" t="s">
        <v>125</v>
      </c>
      <c r="AU102" s="271" t="s">
        <v>81</v>
      </c>
      <c r="AV102" s="268" t="s">
        <v>80</v>
      </c>
      <c r="AW102" s="268" t="s">
        <v>36</v>
      </c>
      <c r="AX102" s="268" t="s">
        <v>74</v>
      </c>
      <c r="AY102" s="271" t="s">
        <v>120</v>
      </c>
    </row>
    <row r="103" spans="1:65" s="276" customFormat="1" x14ac:dyDescent="0.2">
      <c r="B103" s="277"/>
      <c r="C103" s="307"/>
      <c r="D103" s="270" t="s">
        <v>125</v>
      </c>
      <c r="E103" s="278" t="s">
        <v>3</v>
      </c>
      <c r="F103" s="279" t="s">
        <v>80</v>
      </c>
      <c r="H103" s="280">
        <v>1</v>
      </c>
      <c r="I103" s="80"/>
      <c r="L103" s="277"/>
      <c r="M103" s="281"/>
      <c r="N103" s="282"/>
      <c r="O103" s="282"/>
      <c r="P103" s="282"/>
      <c r="Q103" s="282"/>
      <c r="R103" s="282"/>
      <c r="S103" s="282"/>
      <c r="T103" s="283"/>
      <c r="AT103" s="278" t="s">
        <v>125</v>
      </c>
      <c r="AU103" s="278" t="s">
        <v>81</v>
      </c>
      <c r="AV103" s="276" t="s">
        <v>81</v>
      </c>
      <c r="AW103" s="276" t="s">
        <v>36</v>
      </c>
      <c r="AX103" s="276" t="s">
        <v>74</v>
      </c>
      <c r="AY103" s="278" t="s">
        <v>120</v>
      </c>
    </row>
    <row r="104" spans="1:65" s="284" customFormat="1" x14ac:dyDescent="0.2">
      <c r="B104" s="285"/>
      <c r="C104" s="308"/>
      <c r="D104" s="270" t="s">
        <v>125</v>
      </c>
      <c r="E104" s="286" t="s">
        <v>3</v>
      </c>
      <c r="F104" s="287" t="s">
        <v>126</v>
      </c>
      <c r="H104" s="288">
        <v>1</v>
      </c>
      <c r="I104" s="81"/>
      <c r="L104" s="285"/>
      <c r="M104" s="289"/>
      <c r="N104" s="290"/>
      <c r="O104" s="290"/>
      <c r="P104" s="290"/>
      <c r="Q104" s="290"/>
      <c r="R104" s="290"/>
      <c r="S104" s="290"/>
      <c r="T104" s="291"/>
      <c r="AT104" s="286" t="s">
        <v>125</v>
      </c>
      <c r="AU104" s="286" t="s">
        <v>81</v>
      </c>
      <c r="AV104" s="284" t="s">
        <v>124</v>
      </c>
      <c r="AW104" s="284" t="s">
        <v>36</v>
      </c>
      <c r="AX104" s="284" t="s">
        <v>80</v>
      </c>
      <c r="AY104" s="286" t="s">
        <v>120</v>
      </c>
    </row>
    <row r="105" spans="1:65" s="183" customFormat="1" ht="24.2" customHeight="1" x14ac:dyDescent="0.2">
      <c r="A105" s="180"/>
      <c r="B105" s="181"/>
      <c r="C105" s="305" t="s">
        <v>128</v>
      </c>
      <c r="D105" s="252" t="s">
        <v>122</v>
      </c>
      <c r="E105" s="253" t="s">
        <v>183</v>
      </c>
      <c r="F105" s="254" t="s">
        <v>184</v>
      </c>
      <c r="G105" s="255" t="s">
        <v>154</v>
      </c>
      <c r="H105" s="256">
        <v>1</v>
      </c>
      <c r="I105" s="77"/>
      <c r="J105" s="257">
        <f>ROUND(I105*H105,2)</f>
        <v>0</v>
      </c>
      <c r="K105" s="254" t="s">
        <v>146</v>
      </c>
      <c r="L105" s="181"/>
      <c r="M105" s="258" t="s">
        <v>3</v>
      </c>
      <c r="N105" s="259" t="s">
        <v>45</v>
      </c>
      <c r="O105" s="260"/>
      <c r="P105" s="261">
        <f>O105*H105</f>
        <v>0</v>
      </c>
      <c r="Q105" s="261">
        <v>0</v>
      </c>
      <c r="R105" s="261">
        <f>Q105*H105</f>
        <v>0</v>
      </c>
      <c r="S105" s="261">
        <v>0</v>
      </c>
      <c r="T105" s="262">
        <f>S105*H105</f>
        <v>0</v>
      </c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R105" s="263" t="s">
        <v>138</v>
      </c>
      <c r="AT105" s="263" t="s">
        <v>122</v>
      </c>
      <c r="AU105" s="263" t="s">
        <v>81</v>
      </c>
      <c r="AY105" s="173" t="s">
        <v>120</v>
      </c>
      <c r="BE105" s="264">
        <f>IF(N105="základní",J105,0)</f>
        <v>0</v>
      </c>
      <c r="BF105" s="264">
        <f>IF(N105="snížená",J105,0)</f>
        <v>0</v>
      </c>
      <c r="BG105" s="264">
        <f>IF(N105="zákl. přenesená",J105,0)</f>
        <v>0</v>
      </c>
      <c r="BH105" s="264">
        <f>IF(N105="sníž. přenesená",J105,0)</f>
        <v>0</v>
      </c>
      <c r="BI105" s="264">
        <f>IF(N105="nulová",J105,0)</f>
        <v>0</v>
      </c>
      <c r="BJ105" s="173" t="s">
        <v>80</v>
      </c>
      <c r="BK105" s="264">
        <f>ROUND(I105*H105,2)</f>
        <v>0</v>
      </c>
      <c r="BL105" s="173" t="s">
        <v>138</v>
      </c>
      <c r="BM105" s="263" t="s">
        <v>185</v>
      </c>
    </row>
    <row r="106" spans="1:65" s="268" customFormat="1" x14ac:dyDescent="0.2">
      <c r="B106" s="269"/>
      <c r="C106" s="306"/>
      <c r="D106" s="270" t="s">
        <v>125</v>
      </c>
      <c r="E106" s="271" t="s">
        <v>3</v>
      </c>
      <c r="F106" s="272" t="s">
        <v>186</v>
      </c>
      <c r="H106" s="271" t="s">
        <v>3</v>
      </c>
      <c r="I106" s="79"/>
      <c r="L106" s="269"/>
      <c r="M106" s="273"/>
      <c r="N106" s="274"/>
      <c r="O106" s="274"/>
      <c r="P106" s="274"/>
      <c r="Q106" s="274"/>
      <c r="R106" s="274"/>
      <c r="S106" s="274"/>
      <c r="T106" s="275"/>
      <c r="AT106" s="271" t="s">
        <v>125</v>
      </c>
      <c r="AU106" s="271" t="s">
        <v>81</v>
      </c>
      <c r="AV106" s="268" t="s">
        <v>80</v>
      </c>
      <c r="AW106" s="268" t="s">
        <v>36</v>
      </c>
      <c r="AX106" s="268" t="s">
        <v>74</v>
      </c>
      <c r="AY106" s="271" t="s">
        <v>120</v>
      </c>
    </row>
    <row r="107" spans="1:65" s="276" customFormat="1" x14ac:dyDescent="0.2">
      <c r="B107" s="277"/>
      <c r="C107" s="307"/>
      <c r="D107" s="270" t="s">
        <v>125</v>
      </c>
      <c r="E107" s="278" t="s">
        <v>3</v>
      </c>
      <c r="F107" s="279" t="s">
        <v>80</v>
      </c>
      <c r="H107" s="280">
        <v>1</v>
      </c>
      <c r="I107" s="80"/>
      <c r="L107" s="277"/>
      <c r="M107" s="281"/>
      <c r="N107" s="282"/>
      <c r="O107" s="282"/>
      <c r="P107" s="282"/>
      <c r="Q107" s="282"/>
      <c r="R107" s="282"/>
      <c r="S107" s="282"/>
      <c r="T107" s="283"/>
      <c r="AT107" s="278" t="s">
        <v>125</v>
      </c>
      <c r="AU107" s="278" t="s">
        <v>81</v>
      </c>
      <c r="AV107" s="276" t="s">
        <v>81</v>
      </c>
      <c r="AW107" s="276" t="s">
        <v>36</v>
      </c>
      <c r="AX107" s="276" t="s">
        <v>74</v>
      </c>
      <c r="AY107" s="278" t="s">
        <v>120</v>
      </c>
    </row>
    <row r="108" spans="1:65" s="284" customFormat="1" x14ac:dyDescent="0.2">
      <c r="B108" s="285"/>
      <c r="C108" s="308"/>
      <c r="D108" s="270" t="s">
        <v>125</v>
      </c>
      <c r="E108" s="286" t="s">
        <v>3</v>
      </c>
      <c r="F108" s="287" t="s">
        <v>126</v>
      </c>
      <c r="H108" s="288">
        <v>1</v>
      </c>
      <c r="I108" s="81"/>
      <c r="L108" s="285"/>
      <c r="M108" s="289"/>
      <c r="N108" s="290"/>
      <c r="O108" s="290"/>
      <c r="P108" s="290"/>
      <c r="Q108" s="290"/>
      <c r="R108" s="290"/>
      <c r="S108" s="290"/>
      <c r="T108" s="291"/>
      <c r="AT108" s="286" t="s">
        <v>125</v>
      </c>
      <c r="AU108" s="286" t="s">
        <v>81</v>
      </c>
      <c r="AV108" s="284" t="s">
        <v>124</v>
      </c>
      <c r="AW108" s="284" t="s">
        <v>36</v>
      </c>
      <c r="AX108" s="284" t="s">
        <v>80</v>
      </c>
      <c r="AY108" s="286" t="s">
        <v>120</v>
      </c>
    </row>
    <row r="109" spans="1:65" s="183" customFormat="1" ht="24.2" customHeight="1" x14ac:dyDescent="0.2">
      <c r="A109" s="180"/>
      <c r="B109" s="181"/>
      <c r="C109" s="305" t="s">
        <v>121</v>
      </c>
      <c r="D109" s="252" t="s">
        <v>122</v>
      </c>
      <c r="E109" s="253" t="s">
        <v>187</v>
      </c>
      <c r="F109" s="254" t="s">
        <v>188</v>
      </c>
      <c r="G109" s="255" t="s">
        <v>154</v>
      </c>
      <c r="H109" s="256">
        <v>1</v>
      </c>
      <c r="I109" s="77"/>
      <c r="J109" s="257">
        <f>ROUND(I109*H109,2)</f>
        <v>0</v>
      </c>
      <c r="K109" s="254" t="s">
        <v>146</v>
      </c>
      <c r="L109" s="181"/>
      <c r="M109" s="258" t="s">
        <v>3</v>
      </c>
      <c r="N109" s="259" t="s">
        <v>45</v>
      </c>
      <c r="O109" s="260"/>
      <c r="P109" s="261">
        <f>O109*H109</f>
        <v>0</v>
      </c>
      <c r="Q109" s="261">
        <v>0</v>
      </c>
      <c r="R109" s="261">
        <f>Q109*H109</f>
        <v>0</v>
      </c>
      <c r="S109" s="261">
        <v>0</v>
      </c>
      <c r="T109" s="262">
        <f>S109*H109</f>
        <v>0</v>
      </c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R109" s="263" t="s">
        <v>138</v>
      </c>
      <c r="AT109" s="263" t="s">
        <v>122</v>
      </c>
      <c r="AU109" s="263" t="s">
        <v>81</v>
      </c>
      <c r="AY109" s="173" t="s">
        <v>120</v>
      </c>
      <c r="BE109" s="264">
        <f>IF(N109="základní",J109,0)</f>
        <v>0</v>
      </c>
      <c r="BF109" s="264">
        <f>IF(N109="snížená",J109,0)</f>
        <v>0</v>
      </c>
      <c r="BG109" s="264">
        <f>IF(N109="zákl. přenesená",J109,0)</f>
        <v>0</v>
      </c>
      <c r="BH109" s="264">
        <f>IF(N109="sníž. přenesená",J109,0)</f>
        <v>0</v>
      </c>
      <c r="BI109" s="264">
        <f>IF(N109="nulová",J109,0)</f>
        <v>0</v>
      </c>
      <c r="BJ109" s="173" t="s">
        <v>80</v>
      </c>
      <c r="BK109" s="264">
        <f>ROUND(I109*H109,2)</f>
        <v>0</v>
      </c>
      <c r="BL109" s="173" t="s">
        <v>138</v>
      </c>
      <c r="BM109" s="263" t="s">
        <v>189</v>
      </c>
    </row>
    <row r="110" spans="1:65" s="268" customFormat="1" x14ac:dyDescent="0.2">
      <c r="B110" s="269"/>
      <c r="C110" s="306"/>
      <c r="D110" s="270" t="s">
        <v>125</v>
      </c>
      <c r="E110" s="271" t="s">
        <v>3</v>
      </c>
      <c r="F110" s="272" t="s">
        <v>190</v>
      </c>
      <c r="H110" s="271" t="s">
        <v>3</v>
      </c>
      <c r="I110" s="79"/>
      <c r="L110" s="269"/>
      <c r="M110" s="273"/>
      <c r="N110" s="274"/>
      <c r="O110" s="274"/>
      <c r="P110" s="274"/>
      <c r="Q110" s="274"/>
      <c r="R110" s="274"/>
      <c r="S110" s="274"/>
      <c r="T110" s="275"/>
      <c r="AT110" s="271" t="s">
        <v>125</v>
      </c>
      <c r="AU110" s="271" t="s">
        <v>81</v>
      </c>
      <c r="AV110" s="268" t="s">
        <v>80</v>
      </c>
      <c r="AW110" s="268" t="s">
        <v>36</v>
      </c>
      <c r="AX110" s="268" t="s">
        <v>74</v>
      </c>
      <c r="AY110" s="271" t="s">
        <v>120</v>
      </c>
    </row>
    <row r="111" spans="1:65" s="276" customFormat="1" x14ac:dyDescent="0.2">
      <c r="B111" s="277"/>
      <c r="C111" s="307"/>
      <c r="D111" s="270" t="s">
        <v>125</v>
      </c>
      <c r="E111" s="278" t="s">
        <v>3</v>
      </c>
      <c r="F111" s="279" t="s">
        <v>80</v>
      </c>
      <c r="H111" s="280">
        <v>1</v>
      </c>
      <c r="I111" s="80"/>
      <c r="L111" s="277"/>
      <c r="M111" s="281"/>
      <c r="N111" s="282"/>
      <c r="O111" s="282"/>
      <c r="P111" s="282"/>
      <c r="Q111" s="282"/>
      <c r="R111" s="282"/>
      <c r="S111" s="282"/>
      <c r="T111" s="283"/>
      <c r="AT111" s="278" t="s">
        <v>125</v>
      </c>
      <c r="AU111" s="278" t="s">
        <v>81</v>
      </c>
      <c r="AV111" s="276" t="s">
        <v>81</v>
      </c>
      <c r="AW111" s="276" t="s">
        <v>36</v>
      </c>
      <c r="AX111" s="276" t="s">
        <v>74</v>
      </c>
      <c r="AY111" s="278" t="s">
        <v>120</v>
      </c>
    </row>
    <row r="112" spans="1:65" s="284" customFormat="1" x14ac:dyDescent="0.2">
      <c r="B112" s="285"/>
      <c r="C112" s="308"/>
      <c r="D112" s="270" t="s">
        <v>125</v>
      </c>
      <c r="E112" s="286" t="s">
        <v>3</v>
      </c>
      <c r="F112" s="287" t="s">
        <v>126</v>
      </c>
      <c r="H112" s="288">
        <v>1</v>
      </c>
      <c r="I112" s="81"/>
      <c r="L112" s="285"/>
      <c r="M112" s="289"/>
      <c r="N112" s="290"/>
      <c r="O112" s="290"/>
      <c r="P112" s="290"/>
      <c r="Q112" s="290"/>
      <c r="R112" s="290"/>
      <c r="S112" s="290"/>
      <c r="T112" s="291"/>
      <c r="AT112" s="286" t="s">
        <v>125</v>
      </c>
      <c r="AU112" s="286" t="s">
        <v>81</v>
      </c>
      <c r="AV112" s="284" t="s">
        <v>124</v>
      </c>
      <c r="AW112" s="284" t="s">
        <v>36</v>
      </c>
      <c r="AX112" s="284" t="s">
        <v>80</v>
      </c>
      <c r="AY112" s="286" t="s">
        <v>120</v>
      </c>
    </row>
    <row r="113" spans="1:65" s="183" customFormat="1" ht="24.2" customHeight="1" x14ac:dyDescent="0.2">
      <c r="A113" s="180"/>
      <c r="B113" s="181"/>
      <c r="C113" s="305" t="s">
        <v>129</v>
      </c>
      <c r="D113" s="252" t="s">
        <v>122</v>
      </c>
      <c r="E113" s="253" t="s">
        <v>191</v>
      </c>
      <c r="F113" s="254" t="s">
        <v>192</v>
      </c>
      <c r="G113" s="255" t="s">
        <v>154</v>
      </c>
      <c r="H113" s="256">
        <v>1</v>
      </c>
      <c r="I113" s="77"/>
      <c r="J113" s="257">
        <f>ROUND(I113*H113,2)</f>
        <v>0</v>
      </c>
      <c r="K113" s="254" t="s">
        <v>146</v>
      </c>
      <c r="L113" s="181"/>
      <c r="M113" s="258" t="s">
        <v>3</v>
      </c>
      <c r="N113" s="259" t="s">
        <v>45</v>
      </c>
      <c r="O113" s="260"/>
      <c r="P113" s="261">
        <f>O113*H113</f>
        <v>0</v>
      </c>
      <c r="Q113" s="261">
        <v>0</v>
      </c>
      <c r="R113" s="261">
        <f>Q113*H113</f>
        <v>0</v>
      </c>
      <c r="S113" s="261">
        <v>0</v>
      </c>
      <c r="T113" s="262">
        <f>S113*H113</f>
        <v>0</v>
      </c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R113" s="263" t="s">
        <v>138</v>
      </c>
      <c r="AT113" s="263" t="s">
        <v>122</v>
      </c>
      <c r="AU113" s="263" t="s">
        <v>81</v>
      </c>
      <c r="AY113" s="173" t="s">
        <v>120</v>
      </c>
      <c r="BE113" s="264">
        <f>IF(N113="základní",J113,0)</f>
        <v>0</v>
      </c>
      <c r="BF113" s="264">
        <f>IF(N113="snížená",J113,0)</f>
        <v>0</v>
      </c>
      <c r="BG113" s="264">
        <f>IF(N113="zákl. přenesená",J113,0)</f>
        <v>0</v>
      </c>
      <c r="BH113" s="264">
        <f>IF(N113="sníž. přenesená",J113,0)</f>
        <v>0</v>
      </c>
      <c r="BI113" s="264">
        <f>IF(N113="nulová",J113,0)</f>
        <v>0</v>
      </c>
      <c r="BJ113" s="173" t="s">
        <v>80</v>
      </c>
      <c r="BK113" s="264">
        <f>ROUND(I113*H113,2)</f>
        <v>0</v>
      </c>
      <c r="BL113" s="173" t="s">
        <v>138</v>
      </c>
      <c r="BM113" s="263" t="s">
        <v>193</v>
      </c>
    </row>
    <row r="114" spans="1:65" s="268" customFormat="1" x14ac:dyDescent="0.2">
      <c r="B114" s="269"/>
      <c r="C114" s="306"/>
      <c r="D114" s="270" t="s">
        <v>125</v>
      </c>
      <c r="E114" s="271" t="s">
        <v>3</v>
      </c>
      <c r="F114" s="272" t="s">
        <v>194</v>
      </c>
      <c r="H114" s="271" t="s">
        <v>3</v>
      </c>
      <c r="I114" s="79"/>
      <c r="L114" s="269"/>
      <c r="M114" s="273"/>
      <c r="N114" s="274"/>
      <c r="O114" s="274"/>
      <c r="P114" s="274"/>
      <c r="Q114" s="274"/>
      <c r="R114" s="274"/>
      <c r="S114" s="274"/>
      <c r="T114" s="275"/>
      <c r="AT114" s="271" t="s">
        <v>125</v>
      </c>
      <c r="AU114" s="271" t="s">
        <v>81</v>
      </c>
      <c r="AV114" s="268" t="s">
        <v>80</v>
      </c>
      <c r="AW114" s="268" t="s">
        <v>36</v>
      </c>
      <c r="AX114" s="268" t="s">
        <v>74</v>
      </c>
      <c r="AY114" s="271" t="s">
        <v>120</v>
      </c>
    </row>
    <row r="115" spans="1:65" s="276" customFormat="1" x14ac:dyDescent="0.2">
      <c r="B115" s="277"/>
      <c r="C115" s="307"/>
      <c r="D115" s="270" t="s">
        <v>125</v>
      </c>
      <c r="E115" s="278" t="s">
        <v>3</v>
      </c>
      <c r="F115" s="279" t="s">
        <v>80</v>
      </c>
      <c r="H115" s="280">
        <v>1</v>
      </c>
      <c r="I115" s="80"/>
      <c r="L115" s="277"/>
      <c r="M115" s="281"/>
      <c r="N115" s="282"/>
      <c r="O115" s="282"/>
      <c r="P115" s="282"/>
      <c r="Q115" s="282"/>
      <c r="R115" s="282"/>
      <c r="S115" s="282"/>
      <c r="T115" s="283"/>
      <c r="AT115" s="278" t="s">
        <v>125</v>
      </c>
      <c r="AU115" s="278" t="s">
        <v>81</v>
      </c>
      <c r="AV115" s="276" t="s">
        <v>81</v>
      </c>
      <c r="AW115" s="276" t="s">
        <v>36</v>
      </c>
      <c r="AX115" s="276" t="s">
        <v>74</v>
      </c>
      <c r="AY115" s="278" t="s">
        <v>120</v>
      </c>
    </row>
    <row r="116" spans="1:65" s="284" customFormat="1" x14ac:dyDescent="0.2">
      <c r="B116" s="285"/>
      <c r="C116" s="308"/>
      <c r="D116" s="270" t="s">
        <v>125</v>
      </c>
      <c r="E116" s="286" t="s">
        <v>3</v>
      </c>
      <c r="F116" s="287" t="s">
        <v>126</v>
      </c>
      <c r="H116" s="288">
        <v>1</v>
      </c>
      <c r="I116" s="81"/>
      <c r="L116" s="285"/>
      <c r="M116" s="289"/>
      <c r="N116" s="290"/>
      <c r="O116" s="290"/>
      <c r="P116" s="290"/>
      <c r="Q116" s="290"/>
      <c r="R116" s="290"/>
      <c r="S116" s="290"/>
      <c r="T116" s="291"/>
      <c r="AT116" s="286" t="s">
        <v>125</v>
      </c>
      <c r="AU116" s="286" t="s">
        <v>81</v>
      </c>
      <c r="AV116" s="284" t="s">
        <v>124</v>
      </c>
      <c r="AW116" s="284" t="s">
        <v>36</v>
      </c>
      <c r="AX116" s="284" t="s">
        <v>80</v>
      </c>
      <c r="AY116" s="286" t="s">
        <v>120</v>
      </c>
    </row>
    <row r="117" spans="1:65" s="183" customFormat="1" ht="24.2" customHeight="1" x14ac:dyDescent="0.2">
      <c r="A117" s="180"/>
      <c r="B117" s="181"/>
      <c r="C117" s="305" t="s">
        <v>130</v>
      </c>
      <c r="D117" s="252" t="s">
        <v>122</v>
      </c>
      <c r="E117" s="253" t="s">
        <v>195</v>
      </c>
      <c r="F117" s="254" t="s">
        <v>196</v>
      </c>
      <c r="G117" s="255" t="s">
        <v>154</v>
      </c>
      <c r="H117" s="256">
        <v>1</v>
      </c>
      <c r="I117" s="77"/>
      <c r="J117" s="257">
        <f>ROUND(I117*H117,2)</f>
        <v>0</v>
      </c>
      <c r="K117" s="254" t="s">
        <v>146</v>
      </c>
      <c r="L117" s="181"/>
      <c r="M117" s="258" t="s">
        <v>3</v>
      </c>
      <c r="N117" s="259" t="s">
        <v>45</v>
      </c>
      <c r="O117" s="260"/>
      <c r="P117" s="261">
        <f>O117*H117</f>
        <v>0</v>
      </c>
      <c r="Q117" s="261">
        <v>0</v>
      </c>
      <c r="R117" s="261">
        <f>Q117*H117</f>
        <v>0</v>
      </c>
      <c r="S117" s="261">
        <v>0</v>
      </c>
      <c r="T117" s="262">
        <f>S117*H117</f>
        <v>0</v>
      </c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R117" s="263" t="s">
        <v>138</v>
      </c>
      <c r="AT117" s="263" t="s">
        <v>122</v>
      </c>
      <c r="AU117" s="263" t="s">
        <v>81</v>
      </c>
      <c r="AY117" s="173" t="s">
        <v>120</v>
      </c>
      <c r="BE117" s="264">
        <f>IF(N117="základní",J117,0)</f>
        <v>0</v>
      </c>
      <c r="BF117" s="264">
        <f>IF(N117="snížená",J117,0)</f>
        <v>0</v>
      </c>
      <c r="BG117" s="264">
        <f>IF(N117="zákl. přenesená",J117,0)</f>
        <v>0</v>
      </c>
      <c r="BH117" s="264">
        <f>IF(N117="sníž. přenesená",J117,0)</f>
        <v>0</v>
      </c>
      <c r="BI117" s="264">
        <f>IF(N117="nulová",J117,0)</f>
        <v>0</v>
      </c>
      <c r="BJ117" s="173" t="s">
        <v>80</v>
      </c>
      <c r="BK117" s="264">
        <f>ROUND(I117*H117,2)</f>
        <v>0</v>
      </c>
      <c r="BL117" s="173" t="s">
        <v>138</v>
      </c>
      <c r="BM117" s="263" t="s">
        <v>197</v>
      </c>
    </row>
    <row r="118" spans="1:65" s="268" customFormat="1" x14ac:dyDescent="0.2">
      <c r="B118" s="269"/>
      <c r="C118" s="306"/>
      <c r="D118" s="270" t="s">
        <v>125</v>
      </c>
      <c r="E118" s="271" t="s">
        <v>3</v>
      </c>
      <c r="F118" s="272" t="s">
        <v>198</v>
      </c>
      <c r="H118" s="271" t="s">
        <v>3</v>
      </c>
      <c r="I118" s="79"/>
      <c r="L118" s="269"/>
      <c r="M118" s="273"/>
      <c r="N118" s="274"/>
      <c r="O118" s="274"/>
      <c r="P118" s="274"/>
      <c r="Q118" s="274"/>
      <c r="R118" s="274"/>
      <c r="S118" s="274"/>
      <c r="T118" s="275"/>
      <c r="AT118" s="271" t="s">
        <v>125</v>
      </c>
      <c r="AU118" s="271" t="s">
        <v>81</v>
      </c>
      <c r="AV118" s="268" t="s">
        <v>80</v>
      </c>
      <c r="AW118" s="268" t="s">
        <v>36</v>
      </c>
      <c r="AX118" s="268" t="s">
        <v>74</v>
      </c>
      <c r="AY118" s="271" t="s">
        <v>120</v>
      </c>
    </row>
    <row r="119" spans="1:65" s="276" customFormat="1" x14ac:dyDescent="0.2">
      <c r="B119" s="277"/>
      <c r="C119" s="307"/>
      <c r="D119" s="270" t="s">
        <v>125</v>
      </c>
      <c r="E119" s="278" t="s">
        <v>3</v>
      </c>
      <c r="F119" s="279" t="s">
        <v>80</v>
      </c>
      <c r="H119" s="280">
        <v>1</v>
      </c>
      <c r="I119" s="80"/>
      <c r="L119" s="277"/>
      <c r="M119" s="281"/>
      <c r="N119" s="282"/>
      <c r="O119" s="282"/>
      <c r="P119" s="282"/>
      <c r="Q119" s="282"/>
      <c r="R119" s="282"/>
      <c r="S119" s="282"/>
      <c r="T119" s="283"/>
      <c r="AT119" s="278" t="s">
        <v>125</v>
      </c>
      <c r="AU119" s="278" t="s">
        <v>81</v>
      </c>
      <c r="AV119" s="276" t="s">
        <v>81</v>
      </c>
      <c r="AW119" s="276" t="s">
        <v>36</v>
      </c>
      <c r="AX119" s="276" t="s">
        <v>74</v>
      </c>
      <c r="AY119" s="278" t="s">
        <v>120</v>
      </c>
    </row>
    <row r="120" spans="1:65" s="284" customFormat="1" x14ac:dyDescent="0.2">
      <c r="B120" s="285"/>
      <c r="C120" s="308"/>
      <c r="D120" s="270" t="s">
        <v>125</v>
      </c>
      <c r="E120" s="286" t="s">
        <v>3</v>
      </c>
      <c r="F120" s="287" t="s">
        <v>126</v>
      </c>
      <c r="H120" s="288">
        <v>1</v>
      </c>
      <c r="I120" s="81"/>
      <c r="L120" s="285"/>
      <c r="M120" s="289"/>
      <c r="N120" s="290"/>
      <c r="O120" s="290"/>
      <c r="P120" s="290"/>
      <c r="Q120" s="290"/>
      <c r="R120" s="290"/>
      <c r="S120" s="290"/>
      <c r="T120" s="291"/>
      <c r="AT120" s="286" t="s">
        <v>125</v>
      </c>
      <c r="AU120" s="286" t="s">
        <v>81</v>
      </c>
      <c r="AV120" s="284" t="s">
        <v>124</v>
      </c>
      <c r="AW120" s="284" t="s">
        <v>36</v>
      </c>
      <c r="AX120" s="284" t="s">
        <v>80</v>
      </c>
      <c r="AY120" s="286" t="s">
        <v>120</v>
      </c>
    </row>
    <row r="121" spans="1:65" s="239" customFormat="1" ht="25.9" customHeight="1" x14ac:dyDescent="0.2">
      <c r="B121" s="240"/>
      <c r="C121" s="310"/>
      <c r="D121" s="241" t="s">
        <v>73</v>
      </c>
      <c r="E121" s="242" t="s">
        <v>158</v>
      </c>
      <c r="F121" s="242" t="s">
        <v>159</v>
      </c>
      <c r="I121" s="76"/>
      <c r="J121" s="243">
        <f>BK121</f>
        <v>0</v>
      </c>
      <c r="L121" s="240"/>
      <c r="M121" s="244"/>
      <c r="N121" s="245"/>
      <c r="O121" s="245"/>
      <c r="P121" s="246">
        <f>SUM(P122:P152)</f>
        <v>0</v>
      </c>
      <c r="Q121" s="245"/>
      <c r="R121" s="246">
        <f>SUM(R122:R152)</f>
        <v>0</v>
      </c>
      <c r="S121" s="245"/>
      <c r="T121" s="247">
        <f>SUM(T122:T152)</f>
        <v>0</v>
      </c>
      <c r="AR121" s="241" t="s">
        <v>124</v>
      </c>
      <c r="AT121" s="248" t="s">
        <v>73</v>
      </c>
      <c r="AU121" s="248" t="s">
        <v>74</v>
      </c>
      <c r="AY121" s="241" t="s">
        <v>120</v>
      </c>
      <c r="BK121" s="249">
        <f>SUM(BK122:BK152)</f>
        <v>0</v>
      </c>
    </row>
    <row r="122" spans="1:65" s="183" customFormat="1" ht="24.2" customHeight="1" x14ac:dyDescent="0.2">
      <c r="A122" s="180"/>
      <c r="B122" s="181"/>
      <c r="C122" s="305">
        <v>9</v>
      </c>
      <c r="D122" s="252" t="s">
        <v>122</v>
      </c>
      <c r="E122" s="253" t="s">
        <v>200</v>
      </c>
      <c r="F122" s="254" t="s">
        <v>201</v>
      </c>
      <c r="G122" s="255" t="s">
        <v>154</v>
      </c>
      <c r="H122" s="256">
        <v>3</v>
      </c>
      <c r="I122" s="77"/>
      <c r="J122" s="257">
        <f>ROUND(I122*H122,2)</f>
        <v>0</v>
      </c>
      <c r="K122" s="254" t="s">
        <v>146</v>
      </c>
      <c r="L122" s="181"/>
      <c r="M122" s="258" t="s">
        <v>3</v>
      </c>
      <c r="N122" s="259" t="s">
        <v>45</v>
      </c>
      <c r="O122" s="260"/>
      <c r="P122" s="261">
        <f>O122*H122</f>
        <v>0</v>
      </c>
      <c r="Q122" s="261">
        <v>0</v>
      </c>
      <c r="R122" s="261">
        <f>Q122*H122</f>
        <v>0</v>
      </c>
      <c r="S122" s="261">
        <v>0</v>
      </c>
      <c r="T122" s="262">
        <f>S122*H122</f>
        <v>0</v>
      </c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R122" s="263" t="s">
        <v>161</v>
      </c>
      <c r="AT122" s="263" t="s">
        <v>122</v>
      </c>
      <c r="AU122" s="263" t="s">
        <v>80</v>
      </c>
      <c r="AY122" s="173" t="s">
        <v>120</v>
      </c>
      <c r="BE122" s="264">
        <f>IF(N122="základní",J122,0)</f>
        <v>0</v>
      </c>
      <c r="BF122" s="264">
        <f>IF(N122="snížená",J122,0)</f>
        <v>0</v>
      </c>
      <c r="BG122" s="264">
        <f>IF(N122="zákl. přenesená",J122,0)</f>
        <v>0</v>
      </c>
      <c r="BH122" s="264">
        <f>IF(N122="sníž. přenesená",J122,0)</f>
        <v>0</v>
      </c>
      <c r="BI122" s="264">
        <f>IF(N122="nulová",J122,0)</f>
        <v>0</v>
      </c>
      <c r="BJ122" s="173" t="s">
        <v>80</v>
      </c>
      <c r="BK122" s="264">
        <f>ROUND(I122*H122,2)</f>
        <v>0</v>
      </c>
      <c r="BL122" s="173" t="s">
        <v>161</v>
      </c>
      <c r="BM122" s="263" t="s">
        <v>202</v>
      </c>
    </row>
    <row r="123" spans="1:65" s="183" customFormat="1" ht="39" x14ac:dyDescent="0.2">
      <c r="A123" s="180"/>
      <c r="B123" s="181"/>
      <c r="C123" s="311"/>
      <c r="D123" s="270" t="s">
        <v>152</v>
      </c>
      <c r="E123" s="180"/>
      <c r="F123" s="292" t="s">
        <v>203</v>
      </c>
      <c r="G123" s="180"/>
      <c r="H123" s="180"/>
      <c r="I123" s="78"/>
      <c r="J123" s="180"/>
      <c r="K123" s="180"/>
      <c r="L123" s="181"/>
      <c r="M123" s="265"/>
      <c r="N123" s="266"/>
      <c r="O123" s="260"/>
      <c r="P123" s="260"/>
      <c r="Q123" s="260"/>
      <c r="R123" s="260"/>
      <c r="S123" s="260"/>
      <c r="T123" s="267"/>
      <c r="U123" s="180"/>
      <c r="V123" s="180"/>
      <c r="W123" s="180"/>
      <c r="X123" s="180"/>
      <c r="Y123" s="180"/>
      <c r="Z123" s="180"/>
      <c r="AA123" s="180"/>
      <c r="AB123" s="180"/>
      <c r="AC123" s="180"/>
      <c r="AD123" s="180"/>
      <c r="AE123" s="180"/>
      <c r="AT123" s="173" t="s">
        <v>152</v>
      </c>
      <c r="AU123" s="173" t="s">
        <v>80</v>
      </c>
    </row>
    <row r="124" spans="1:65" s="268" customFormat="1" x14ac:dyDescent="0.2">
      <c r="B124" s="269"/>
      <c r="C124" s="306"/>
      <c r="D124" s="270" t="s">
        <v>125</v>
      </c>
      <c r="E124" s="271" t="s">
        <v>3</v>
      </c>
      <c r="F124" s="272" t="s">
        <v>199</v>
      </c>
      <c r="H124" s="271" t="s">
        <v>3</v>
      </c>
      <c r="I124" s="79"/>
      <c r="L124" s="269"/>
      <c r="M124" s="273"/>
      <c r="N124" s="274"/>
      <c r="O124" s="274"/>
      <c r="P124" s="274"/>
      <c r="Q124" s="274"/>
      <c r="R124" s="274"/>
      <c r="S124" s="274"/>
      <c r="T124" s="275"/>
      <c r="AT124" s="271" t="s">
        <v>125</v>
      </c>
      <c r="AU124" s="271" t="s">
        <v>80</v>
      </c>
      <c r="AV124" s="268" t="s">
        <v>80</v>
      </c>
      <c r="AW124" s="268" t="s">
        <v>36</v>
      </c>
      <c r="AX124" s="268" t="s">
        <v>74</v>
      </c>
      <c r="AY124" s="271" t="s">
        <v>120</v>
      </c>
    </row>
    <row r="125" spans="1:65" s="276" customFormat="1" x14ac:dyDescent="0.2">
      <c r="B125" s="277"/>
      <c r="C125" s="307"/>
      <c r="D125" s="270" t="s">
        <v>125</v>
      </c>
      <c r="E125" s="278" t="s">
        <v>3</v>
      </c>
      <c r="F125" s="279" t="s">
        <v>127</v>
      </c>
      <c r="H125" s="280">
        <v>3</v>
      </c>
      <c r="I125" s="80"/>
      <c r="L125" s="277"/>
      <c r="M125" s="281"/>
      <c r="N125" s="282"/>
      <c r="O125" s="282"/>
      <c r="P125" s="282"/>
      <c r="Q125" s="282"/>
      <c r="R125" s="282"/>
      <c r="S125" s="282"/>
      <c r="T125" s="283"/>
      <c r="AT125" s="278" t="s">
        <v>125</v>
      </c>
      <c r="AU125" s="278" t="s">
        <v>80</v>
      </c>
      <c r="AV125" s="276" t="s">
        <v>81</v>
      </c>
      <c r="AW125" s="276" t="s">
        <v>36</v>
      </c>
      <c r="AX125" s="276" t="s">
        <v>74</v>
      </c>
      <c r="AY125" s="278" t="s">
        <v>120</v>
      </c>
    </row>
    <row r="126" spans="1:65" s="284" customFormat="1" x14ac:dyDescent="0.2">
      <c r="B126" s="285"/>
      <c r="C126" s="308"/>
      <c r="D126" s="270" t="s">
        <v>125</v>
      </c>
      <c r="E126" s="286" t="s">
        <v>3</v>
      </c>
      <c r="F126" s="287" t="s">
        <v>126</v>
      </c>
      <c r="H126" s="288">
        <v>3</v>
      </c>
      <c r="I126" s="81"/>
      <c r="L126" s="285"/>
      <c r="M126" s="289"/>
      <c r="N126" s="290"/>
      <c r="O126" s="290"/>
      <c r="P126" s="290"/>
      <c r="Q126" s="290"/>
      <c r="R126" s="290"/>
      <c r="S126" s="290"/>
      <c r="T126" s="291"/>
      <c r="AT126" s="286" t="s">
        <v>125</v>
      </c>
      <c r="AU126" s="286" t="s">
        <v>80</v>
      </c>
      <c r="AV126" s="284" t="s">
        <v>124</v>
      </c>
      <c r="AW126" s="284" t="s">
        <v>36</v>
      </c>
      <c r="AX126" s="284" t="s">
        <v>80</v>
      </c>
      <c r="AY126" s="286" t="s">
        <v>120</v>
      </c>
    </row>
    <row r="127" spans="1:65" s="183" customFormat="1" ht="24.2" customHeight="1" x14ac:dyDescent="0.2">
      <c r="A127" s="180"/>
      <c r="B127" s="181"/>
      <c r="C127" s="305">
        <v>10</v>
      </c>
      <c r="D127" s="252" t="s">
        <v>122</v>
      </c>
      <c r="E127" s="253" t="s">
        <v>204</v>
      </c>
      <c r="F127" s="254" t="s">
        <v>205</v>
      </c>
      <c r="G127" s="255" t="s">
        <v>154</v>
      </c>
      <c r="H127" s="256">
        <v>1</v>
      </c>
      <c r="I127" s="77"/>
      <c r="J127" s="257">
        <f>ROUND(I127*H127,2)</f>
        <v>0</v>
      </c>
      <c r="K127" s="254" t="s">
        <v>146</v>
      </c>
      <c r="L127" s="181"/>
      <c r="M127" s="258" t="s">
        <v>3</v>
      </c>
      <c r="N127" s="259" t="s">
        <v>45</v>
      </c>
      <c r="O127" s="260"/>
      <c r="P127" s="261">
        <f>O127*H127</f>
        <v>0</v>
      </c>
      <c r="Q127" s="261">
        <v>0</v>
      </c>
      <c r="R127" s="261">
        <f>Q127*H127</f>
        <v>0</v>
      </c>
      <c r="S127" s="261">
        <v>0</v>
      </c>
      <c r="T127" s="262">
        <f>S127*H127</f>
        <v>0</v>
      </c>
      <c r="U127" s="180"/>
      <c r="V127" s="180"/>
      <c r="W127" s="180"/>
      <c r="X127" s="180"/>
      <c r="Y127" s="180"/>
      <c r="Z127" s="180"/>
      <c r="AA127" s="180"/>
      <c r="AB127" s="180"/>
      <c r="AC127" s="180"/>
      <c r="AD127" s="180"/>
      <c r="AE127" s="180"/>
      <c r="AR127" s="263" t="s">
        <v>161</v>
      </c>
      <c r="AT127" s="263" t="s">
        <v>122</v>
      </c>
      <c r="AU127" s="263" t="s">
        <v>80</v>
      </c>
      <c r="AY127" s="173" t="s">
        <v>120</v>
      </c>
      <c r="BE127" s="264">
        <f>IF(N127="základní",J127,0)</f>
        <v>0</v>
      </c>
      <c r="BF127" s="264">
        <f>IF(N127="snížená",J127,0)</f>
        <v>0</v>
      </c>
      <c r="BG127" s="264">
        <f>IF(N127="zákl. přenesená",J127,0)</f>
        <v>0</v>
      </c>
      <c r="BH127" s="264">
        <f>IF(N127="sníž. přenesená",J127,0)</f>
        <v>0</v>
      </c>
      <c r="BI127" s="264">
        <f>IF(N127="nulová",J127,0)</f>
        <v>0</v>
      </c>
      <c r="BJ127" s="173" t="s">
        <v>80</v>
      </c>
      <c r="BK127" s="264">
        <f>ROUND(I127*H127,2)</f>
        <v>0</v>
      </c>
      <c r="BL127" s="173" t="s">
        <v>161</v>
      </c>
      <c r="BM127" s="263" t="s">
        <v>206</v>
      </c>
    </row>
    <row r="128" spans="1:65" s="268" customFormat="1" x14ac:dyDescent="0.2">
      <c r="B128" s="269"/>
      <c r="C128" s="306"/>
      <c r="D128" s="270" t="s">
        <v>125</v>
      </c>
      <c r="E128" s="271" t="s">
        <v>3</v>
      </c>
      <c r="F128" s="272" t="s">
        <v>199</v>
      </c>
      <c r="H128" s="271" t="s">
        <v>3</v>
      </c>
      <c r="I128" s="79"/>
      <c r="L128" s="269"/>
      <c r="M128" s="273"/>
      <c r="N128" s="274"/>
      <c r="O128" s="274"/>
      <c r="P128" s="274"/>
      <c r="Q128" s="274"/>
      <c r="R128" s="274"/>
      <c r="S128" s="274"/>
      <c r="T128" s="275"/>
      <c r="AT128" s="271" t="s">
        <v>125</v>
      </c>
      <c r="AU128" s="271" t="s">
        <v>80</v>
      </c>
      <c r="AV128" s="268" t="s">
        <v>80</v>
      </c>
      <c r="AW128" s="268" t="s">
        <v>36</v>
      </c>
      <c r="AX128" s="268" t="s">
        <v>74</v>
      </c>
      <c r="AY128" s="271" t="s">
        <v>120</v>
      </c>
    </row>
    <row r="129" spans="1:65" s="276" customFormat="1" x14ac:dyDescent="0.2">
      <c r="B129" s="277"/>
      <c r="C129" s="307"/>
      <c r="D129" s="270" t="s">
        <v>125</v>
      </c>
      <c r="E129" s="278" t="s">
        <v>3</v>
      </c>
      <c r="F129" s="279" t="s">
        <v>80</v>
      </c>
      <c r="H129" s="280">
        <v>1</v>
      </c>
      <c r="I129" s="80"/>
      <c r="L129" s="277"/>
      <c r="M129" s="281"/>
      <c r="N129" s="282"/>
      <c r="O129" s="282"/>
      <c r="P129" s="282"/>
      <c r="Q129" s="282"/>
      <c r="R129" s="282"/>
      <c r="S129" s="282"/>
      <c r="T129" s="283"/>
      <c r="AT129" s="278" t="s">
        <v>125</v>
      </c>
      <c r="AU129" s="278" t="s">
        <v>80</v>
      </c>
      <c r="AV129" s="276" t="s">
        <v>81</v>
      </c>
      <c r="AW129" s="276" t="s">
        <v>36</v>
      </c>
      <c r="AX129" s="276" t="s">
        <v>74</v>
      </c>
      <c r="AY129" s="278" t="s">
        <v>120</v>
      </c>
    </row>
    <row r="130" spans="1:65" s="284" customFormat="1" x14ac:dyDescent="0.2">
      <c r="B130" s="285"/>
      <c r="C130" s="308"/>
      <c r="D130" s="270" t="s">
        <v>125</v>
      </c>
      <c r="E130" s="286" t="s">
        <v>3</v>
      </c>
      <c r="F130" s="287" t="s">
        <v>126</v>
      </c>
      <c r="H130" s="288">
        <v>1</v>
      </c>
      <c r="I130" s="81"/>
      <c r="L130" s="285"/>
      <c r="M130" s="289"/>
      <c r="N130" s="290"/>
      <c r="O130" s="290"/>
      <c r="P130" s="290"/>
      <c r="Q130" s="290"/>
      <c r="R130" s="290"/>
      <c r="S130" s="290"/>
      <c r="T130" s="291"/>
      <c r="AT130" s="286" t="s">
        <v>125</v>
      </c>
      <c r="AU130" s="286" t="s">
        <v>80</v>
      </c>
      <c r="AV130" s="284" t="s">
        <v>124</v>
      </c>
      <c r="AW130" s="284" t="s">
        <v>36</v>
      </c>
      <c r="AX130" s="284" t="s">
        <v>80</v>
      </c>
      <c r="AY130" s="286" t="s">
        <v>120</v>
      </c>
    </row>
    <row r="131" spans="1:65" s="183" customFormat="1" ht="16.5" customHeight="1" x14ac:dyDescent="0.2">
      <c r="A131" s="180"/>
      <c r="B131" s="181"/>
      <c r="C131" s="305">
        <v>11</v>
      </c>
      <c r="D131" s="252" t="s">
        <v>122</v>
      </c>
      <c r="E131" s="253" t="s">
        <v>207</v>
      </c>
      <c r="F131" s="254" t="s">
        <v>208</v>
      </c>
      <c r="G131" s="255" t="s">
        <v>154</v>
      </c>
      <c r="H131" s="256">
        <v>4</v>
      </c>
      <c r="I131" s="77"/>
      <c r="J131" s="257">
        <f>ROUND(I131*H131,2)</f>
        <v>0</v>
      </c>
      <c r="K131" s="254" t="s">
        <v>146</v>
      </c>
      <c r="L131" s="181"/>
      <c r="M131" s="258" t="s">
        <v>3</v>
      </c>
      <c r="N131" s="259" t="s">
        <v>45</v>
      </c>
      <c r="O131" s="260"/>
      <c r="P131" s="261">
        <f>O131*H131</f>
        <v>0</v>
      </c>
      <c r="Q131" s="261">
        <v>0</v>
      </c>
      <c r="R131" s="261">
        <f>Q131*H131</f>
        <v>0</v>
      </c>
      <c r="S131" s="261">
        <v>0</v>
      </c>
      <c r="T131" s="262">
        <f>S131*H131</f>
        <v>0</v>
      </c>
      <c r="U131" s="180"/>
      <c r="V131" s="180"/>
      <c r="W131" s="180"/>
      <c r="X131" s="180"/>
      <c r="Y131" s="180"/>
      <c r="Z131" s="180"/>
      <c r="AA131" s="180"/>
      <c r="AB131" s="180"/>
      <c r="AC131" s="180"/>
      <c r="AD131" s="180"/>
      <c r="AE131" s="180"/>
      <c r="AR131" s="263" t="s">
        <v>161</v>
      </c>
      <c r="AT131" s="263" t="s">
        <v>122</v>
      </c>
      <c r="AU131" s="263" t="s">
        <v>80</v>
      </c>
      <c r="AY131" s="173" t="s">
        <v>120</v>
      </c>
      <c r="BE131" s="264">
        <f>IF(N131="základní",J131,0)</f>
        <v>0</v>
      </c>
      <c r="BF131" s="264">
        <f>IF(N131="snížená",J131,0)</f>
        <v>0</v>
      </c>
      <c r="BG131" s="264">
        <f>IF(N131="zákl. přenesená",J131,0)</f>
        <v>0</v>
      </c>
      <c r="BH131" s="264">
        <f>IF(N131="sníž. přenesená",J131,0)</f>
        <v>0</v>
      </c>
      <c r="BI131" s="264">
        <f>IF(N131="nulová",J131,0)</f>
        <v>0</v>
      </c>
      <c r="BJ131" s="173" t="s">
        <v>80</v>
      </c>
      <c r="BK131" s="264">
        <f>ROUND(I131*H131,2)</f>
        <v>0</v>
      </c>
      <c r="BL131" s="173" t="s">
        <v>161</v>
      </c>
      <c r="BM131" s="263" t="s">
        <v>209</v>
      </c>
    </row>
    <row r="132" spans="1:65" s="268" customFormat="1" x14ac:dyDescent="0.2">
      <c r="B132" s="269"/>
      <c r="C132" s="306"/>
      <c r="D132" s="270" t="s">
        <v>125</v>
      </c>
      <c r="E132" s="271" t="s">
        <v>3</v>
      </c>
      <c r="F132" s="272" t="s">
        <v>199</v>
      </c>
      <c r="H132" s="271" t="s">
        <v>3</v>
      </c>
      <c r="I132" s="79"/>
      <c r="L132" s="269"/>
      <c r="M132" s="273"/>
      <c r="N132" s="274"/>
      <c r="O132" s="274"/>
      <c r="P132" s="274"/>
      <c r="Q132" s="274"/>
      <c r="R132" s="274"/>
      <c r="S132" s="274"/>
      <c r="T132" s="275"/>
      <c r="AT132" s="271" t="s">
        <v>125</v>
      </c>
      <c r="AU132" s="271" t="s">
        <v>80</v>
      </c>
      <c r="AV132" s="268" t="s">
        <v>80</v>
      </c>
      <c r="AW132" s="268" t="s">
        <v>36</v>
      </c>
      <c r="AX132" s="268" t="s">
        <v>74</v>
      </c>
      <c r="AY132" s="271" t="s">
        <v>120</v>
      </c>
    </row>
    <row r="133" spans="1:65" s="276" customFormat="1" x14ac:dyDescent="0.2">
      <c r="B133" s="277"/>
      <c r="C133" s="307"/>
      <c r="D133" s="270" t="s">
        <v>125</v>
      </c>
      <c r="E133" s="278" t="s">
        <v>3</v>
      </c>
      <c r="F133" s="279" t="s">
        <v>124</v>
      </c>
      <c r="H133" s="280">
        <v>4</v>
      </c>
      <c r="I133" s="80"/>
      <c r="L133" s="277"/>
      <c r="M133" s="281"/>
      <c r="N133" s="282"/>
      <c r="O133" s="282"/>
      <c r="P133" s="282"/>
      <c r="Q133" s="282"/>
      <c r="R133" s="282"/>
      <c r="S133" s="282"/>
      <c r="T133" s="283"/>
      <c r="AT133" s="278" t="s">
        <v>125</v>
      </c>
      <c r="AU133" s="278" t="s">
        <v>80</v>
      </c>
      <c r="AV133" s="276" t="s">
        <v>81</v>
      </c>
      <c r="AW133" s="276" t="s">
        <v>36</v>
      </c>
      <c r="AX133" s="276" t="s">
        <v>74</v>
      </c>
      <c r="AY133" s="278" t="s">
        <v>120</v>
      </c>
    </row>
    <row r="134" spans="1:65" s="284" customFormat="1" x14ac:dyDescent="0.2">
      <c r="B134" s="285"/>
      <c r="C134" s="308"/>
      <c r="D134" s="270" t="s">
        <v>125</v>
      </c>
      <c r="E134" s="286" t="s">
        <v>3</v>
      </c>
      <c r="F134" s="287" t="s">
        <v>126</v>
      </c>
      <c r="H134" s="288">
        <v>4</v>
      </c>
      <c r="I134" s="81"/>
      <c r="L134" s="285"/>
      <c r="M134" s="289"/>
      <c r="N134" s="290"/>
      <c r="O134" s="290"/>
      <c r="P134" s="290"/>
      <c r="Q134" s="290"/>
      <c r="R134" s="290"/>
      <c r="S134" s="290"/>
      <c r="T134" s="291"/>
      <c r="AT134" s="286" t="s">
        <v>125</v>
      </c>
      <c r="AU134" s="286" t="s">
        <v>80</v>
      </c>
      <c r="AV134" s="284" t="s">
        <v>124</v>
      </c>
      <c r="AW134" s="284" t="s">
        <v>36</v>
      </c>
      <c r="AX134" s="284" t="s">
        <v>80</v>
      </c>
      <c r="AY134" s="286" t="s">
        <v>120</v>
      </c>
    </row>
    <row r="135" spans="1:65" s="183" customFormat="1" ht="33" customHeight="1" x14ac:dyDescent="0.2">
      <c r="A135" s="180"/>
      <c r="B135" s="181"/>
      <c r="C135" s="305">
        <v>12</v>
      </c>
      <c r="D135" s="252" t="s">
        <v>122</v>
      </c>
      <c r="E135" s="253" t="s">
        <v>210</v>
      </c>
      <c r="F135" s="254" t="s">
        <v>211</v>
      </c>
      <c r="G135" s="255" t="s">
        <v>154</v>
      </c>
      <c r="H135" s="256">
        <v>1</v>
      </c>
      <c r="I135" s="77"/>
      <c r="J135" s="257">
        <f>ROUND(I135*H135,2)</f>
        <v>0</v>
      </c>
      <c r="K135" s="254" t="s">
        <v>146</v>
      </c>
      <c r="L135" s="181"/>
      <c r="M135" s="258" t="s">
        <v>3</v>
      </c>
      <c r="N135" s="259" t="s">
        <v>45</v>
      </c>
      <c r="O135" s="260"/>
      <c r="P135" s="261">
        <f>O135*H135</f>
        <v>0</v>
      </c>
      <c r="Q135" s="261">
        <v>0</v>
      </c>
      <c r="R135" s="261">
        <f>Q135*H135</f>
        <v>0</v>
      </c>
      <c r="S135" s="261">
        <v>0</v>
      </c>
      <c r="T135" s="262">
        <f>S135*H135</f>
        <v>0</v>
      </c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R135" s="263" t="s">
        <v>161</v>
      </c>
      <c r="AT135" s="263" t="s">
        <v>122</v>
      </c>
      <c r="AU135" s="263" t="s">
        <v>80</v>
      </c>
      <c r="AY135" s="173" t="s">
        <v>120</v>
      </c>
      <c r="BE135" s="264">
        <f>IF(N135="základní",J135,0)</f>
        <v>0</v>
      </c>
      <c r="BF135" s="264">
        <f>IF(N135="snížená",J135,0)</f>
        <v>0</v>
      </c>
      <c r="BG135" s="264">
        <f>IF(N135="zákl. přenesená",J135,0)</f>
        <v>0</v>
      </c>
      <c r="BH135" s="264">
        <f>IF(N135="sníž. přenesená",J135,0)</f>
        <v>0</v>
      </c>
      <c r="BI135" s="264">
        <f>IF(N135="nulová",J135,0)</f>
        <v>0</v>
      </c>
      <c r="BJ135" s="173" t="s">
        <v>80</v>
      </c>
      <c r="BK135" s="264">
        <f>ROUND(I135*H135,2)</f>
        <v>0</v>
      </c>
      <c r="BL135" s="173" t="s">
        <v>161</v>
      </c>
      <c r="BM135" s="263" t="s">
        <v>212</v>
      </c>
    </row>
    <row r="136" spans="1:65" s="268" customFormat="1" x14ac:dyDescent="0.2">
      <c r="B136" s="269"/>
      <c r="C136" s="306"/>
      <c r="D136" s="270" t="s">
        <v>125</v>
      </c>
      <c r="E136" s="271" t="s">
        <v>3</v>
      </c>
      <c r="F136" s="272" t="s">
        <v>210</v>
      </c>
      <c r="H136" s="271" t="s">
        <v>3</v>
      </c>
      <c r="I136" s="79"/>
      <c r="L136" s="269"/>
      <c r="M136" s="273"/>
      <c r="N136" s="274"/>
      <c r="O136" s="274"/>
      <c r="P136" s="274"/>
      <c r="Q136" s="274"/>
      <c r="R136" s="274"/>
      <c r="S136" s="274"/>
      <c r="T136" s="275"/>
      <c r="AT136" s="271" t="s">
        <v>125</v>
      </c>
      <c r="AU136" s="271" t="s">
        <v>80</v>
      </c>
      <c r="AV136" s="268" t="s">
        <v>80</v>
      </c>
      <c r="AW136" s="268" t="s">
        <v>36</v>
      </c>
      <c r="AX136" s="268" t="s">
        <v>74</v>
      </c>
      <c r="AY136" s="271" t="s">
        <v>120</v>
      </c>
    </row>
    <row r="137" spans="1:65" s="276" customFormat="1" x14ac:dyDescent="0.2">
      <c r="B137" s="277"/>
      <c r="C137" s="307"/>
      <c r="D137" s="270" t="s">
        <v>125</v>
      </c>
      <c r="E137" s="278" t="s">
        <v>3</v>
      </c>
      <c r="F137" s="279" t="s">
        <v>80</v>
      </c>
      <c r="H137" s="280">
        <v>1</v>
      </c>
      <c r="I137" s="80"/>
      <c r="L137" s="277"/>
      <c r="M137" s="281"/>
      <c r="N137" s="282"/>
      <c r="O137" s="282"/>
      <c r="P137" s="282"/>
      <c r="Q137" s="282"/>
      <c r="R137" s="282"/>
      <c r="S137" s="282"/>
      <c r="T137" s="283"/>
      <c r="AT137" s="278" t="s">
        <v>125</v>
      </c>
      <c r="AU137" s="278" t="s">
        <v>80</v>
      </c>
      <c r="AV137" s="276" t="s">
        <v>81</v>
      </c>
      <c r="AW137" s="276" t="s">
        <v>36</v>
      </c>
      <c r="AX137" s="276" t="s">
        <v>74</v>
      </c>
      <c r="AY137" s="278" t="s">
        <v>120</v>
      </c>
    </row>
    <row r="138" spans="1:65" s="284" customFormat="1" x14ac:dyDescent="0.2">
      <c r="B138" s="285"/>
      <c r="C138" s="308"/>
      <c r="D138" s="270" t="s">
        <v>125</v>
      </c>
      <c r="E138" s="286" t="s">
        <v>3</v>
      </c>
      <c r="F138" s="287" t="s">
        <v>126</v>
      </c>
      <c r="H138" s="288">
        <v>1</v>
      </c>
      <c r="I138" s="81"/>
      <c r="L138" s="285"/>
      <c r="M138" s="289"/>
      <c r="N138" s="290"/>
      <c r="O138" s="290"/>
      <c r="P138" s="290"/>
      <c r="Q138" s="290"/>
      <c r="R138" s="290"/>
      <c r="S138" s="290"/>
      <c r="T138" s="291"/>
      <c r="AT138" s="286" t="s">
        <v>125</v>
      </c>
      <c r="AU138" s="286" t="s">
        <v>80</v>
      </c>
      <c r="AV138" s="284" t="s">
        <v>124</v>
      </c>
      <c r="AW138" s="284" t="s">
        <v>36</v>
      </c>
      <c r="AX138" s="284" t="s">
        <v>80</v>
      </c>
      <c r="AY138" s="286" t="s">
        <v>120</v>
      </c>
    </row>
    <row r="139" spans="1:65" s="183" customFormat="1" ht="21.75" customHeight="1" x14ac:dyDescent="0.2">
      <c r="A139" s="180"/>
      <c r="B139" s="181"/>
      <c r="C139" s="305">
        <v>13</v>
      </c>
      <c r="D139" s="252" t="s">
        <v>122</v>
      </c>
      <c r="E139" s="253" t="s">
        <v>213</v>
      </c>
      <c r="F139" s="254" t="s">
        <v>214</v>
      </c>
      <c r="G139" s="255" t="s">
        <v>154</v>
      </c>
      <c r="H139" s="256">
        <v>1</v>
      </c>
      <c r="I139" s="77"/>
      <c r="J139" s="257">
        <f>ROUND(I139*H139,2)</f>
        <v>0</v>
      </c>
      <c r="K139" s="254" t="s">
        <v>146</v>
      </c>
      <c r="L139" s="181"/>
      <c r="M139" s="258" t="s">
        <v>3</v>
      </c>
      <c r="N139" s="259" t="s">
        <v>45</v>
      </c>
      <c r="O139" s="260"/>
      <c r="P139" s="261">
        <f>O139*H139</f>
        <v>0</v>
      </c>
      <c r="Q139" s="261">
        <v>0</v>
      </c>
      <c r="R139" s="261">
        <f>Q139*H139</f>
        <v>0</v>
      </c>
      <c r="S139" s="261">
        <v>0</v>
      </c>
      <c r="T139" s="262">
        <f>S139*H139</f>
        <v>0</v>
      </c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R139" s="263" t="s">
        <v>161</v>
      </c>
      <c r="AT139" s="263" t="s">
        <v>122</v>
      </c>
      <c r="AU139" s="263" t="s">
        <v>80</v>
      </c>
      <c r="AY139" s="173" t="s">
        <v>120</v>
      </c>
      <c r="BE139" s="264">
        <f>IF(N139="základní",J139,0)</f>
        <v>0</v>
      </c>
      <c r="BF139" s="264">
        <f>IF(N139="snížená",J139,0)</f>
        <v>0</v>
      </c>
      <c r="BG139" s="264">
        <f>IF(N139="zákl. přenesená",J139,0)</f>
        <v>0</v>
      </c>
      <c r="BH139" s="264">
        <f>IF(N139="sníž. přenesená",J139,0)</f>
        <v>0</v>
      </c>
      <c r="BI139" s="264">
        <f>IF(N139="nulová",J139,0)</f>
        <v>0</v>
      </c>
      <c r="BJ139" s="173" t="s">
        <v>80</v>
      </c>
      <c r="BK139" s="264">
        <f>ROUND(I139*H139,2)</f>
        <v>0</v>
      </c>
      <c r="BL139" s="173" t="s">
        <v>161</v>
      </c>
      <c r="BM139" s="263" t="s">
        <v>215</v>
      </c>
    </row>
    <row r="140" spans="1:65" s="268" customFormat="1" x14ac:dyDescent="0.2">
      <c r="B140" s="269"/>
      <c r="C140" s="306"/>
      <c r="D140" s="270" t="s">
        <v>125</v>
      </c>
      <c r="E140" s="271" t="s">
        <v>3</v>
      </c>
      <c r="F140" s="272" t="s">
        <v>216</v>
      </c>
      <c r="H140" s="271" t="s">
        <v>3</v>
      </c>
      <c r="I140" s="79"/>
      <c r="L140" s="269"/>
      <c r="M140" s="273"/>
      <c r="N140" s="274"/>
      <c r="O140" s="274"/>
      <c r="P140" s="274"/>
      <c r="Q140" s="274"/>
      <c r="R140" s="274"/>
      <c r="S140" s="274"/>
      <c r="T140" s="275"/>
      <c r="AT140" s="271" t="s">
        <v>125</v>
      </c>
      <c r="AU140" s="271" t="s">
        <v>80</v>
      </c>
      <c r="AV140" s="268" t="s">
        <v>80</v>
      </c>
      <c r="AW140" s="268" t="s">
        <v>36</v>
      </c>
      <c r="AX140" s="268" t="s">
        <v>74</v>
      </c>
      <c r="AY140" s="271" t="s">
        <v>120</v>
      </c>
    </row>
    <row r="141" spans="1:65" s="276" customFormat="1" x14ac:dyDescent="0.2">
      <c r="B141" s="277"/>
      <c r="C141" s="307"/>
      <c r="D141" s="270" t="s">
        <v>125</v>
      </c>
      <c r="E141" s="278" t="s">
        <v>3</v>
      </c>
      <c r="F141" s="279" t="s">
        <v>80</v>
      </c>
      <c r="H141" s="280">
        <v>1</v>
      </c>
      <c r="I141" s="80"/>
      <c r="L141" s="277"/>
      <c r="M141" s="281"/>
      <c r="N141" s="282"/>
      <c r="O141" s="282"/>
      <c r="P141" s="282"/>
      <c r="Q141" s="282"/>
      <c r="R141" s="282"/>
      <c r="S141" s="282"/>
      <c r="T141" s="283"/>
      <c r="AT141" s="278" t="s">
        <v>125</v>
      </c>
      <c r="AU141" s="278" t="s">
        <v>80</v>
      </c>
      <c r="AV141" s="276" t="s">
        <v>81</v>
      </c>
      <c r="AW141" s="276" t="s">
        <v>36</v>
      </c>
      <c r="AX141" s="276" t="s">
        <v>74</v>
      </c>
      <c r="AY141" s="278" t="s">
        <v>120</v>
      </c>
    </row>
    <row r="142" spans="1:65" s="284" customFormat="1" x14ac:dyDescent="0.2">
      <c r="B142" s="285"/>
      <c r="C142" s="308"/>
      <c r="D142" s="270" t="s">
        <v>125</v>
      </c>
      <c r="E142" s="286" t="s">
        <v>3</v>
      </c>
      <c r="F142" s="287" t="s">
        <v>126</v>
      </c>
      <c r="H142" s="288">
        <v>1</v>
      </c>
      <c r="I142" s="81"/>
      <c r="L142" s="285"/>
      <c r="M142" s="289"/>
      <c r="N142" s="290"/>
      <c r="O142" s="290"/>
      <c r="P142" s="290"/>
      <c r="Q142" s="290"/>
      <c r="R142" s="290"/>
      <c r="S142" s="290"/>
      <c r="T142" s="291"/>
      <c r="AT142" s="286" t="s">
        <v>125</v>
      </c>
      <c r="AU142" s="286" t="s">
        <v>80</v>
      </c>
      <c r="AV142" s="284" t="s">
        <v>124</v>
      </c>
      <c r="AW142" s="284" t="s">
        <v>36</v>
      </c>
      <c r="AX142" s="284" t="s">
        <v>80</v>
      </c>
      <c r="AY142" s="286" t="s">
        <v>120</v>
      </c>
    </row>
    <row r="143" spans="1:65" s="183" customFormat="1" ht="16.5" customHeight="1" x14ac:dyDescent="0.2">
      <c r="A143" s="180"/>
      <c r="B143" s="181"/>
      <c r="C143" s="305">
        <v>14</v>
      </c>
      <c r="D143" s="252" t="s">
        <v>122</v>
      </c>
      <c r="E143" s="253" t="s">
        <v>217</v>
      </c>
      <c r="F143" s="254" t="s">
        <v>218</v>
      </c>
      <c r="G143" s="255" t="s">
        <v>154</v>
      </c>
      <c r="H143" s="256">
        <v>1</v>
      </c>
      <c r="I143" s="77"/>
      <c r="J143" s="257">
        <f>ROUND(I143*H143,2)</f>
        <v>0</v>
      </c>
      <c r="K143" s="254" t="s">
        <v>146</v>
      </c>
      <c r="L143" s="181"/>
      <c r="M143" s="258" t="s">
        <v>3</v>
      </c>
      <c r="N143" s="259" t="s">
        <v>45</v>
      </c>
      <c r="O143" s="260"/>
      <c r="P143" s="261">
        <f>O143*H143</f>
        <v>0</v>
      </c>
      <c r="Q143" s="261">
        <v>0</v>
      </c>
      <c r="R143" s="261">
        <f>Q143*H143</f>
        <v>0</v>
      </c>
      <c r="S143" s="261">
        <v>0</v>
      </c>
      <c r="T143" s="262">
        <f>S143*H143</f>
        <v>0</v>
      </c>
      <c r="U143" s="180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0"/>
      <c r="AR143" s="263" t="s">
        <v>161</v>
      </c>
      <c r="AT143" s="263" t="s">
        <v>122</v>
      </c>
      <c r="AU143" s="263" t="s">
        <v>80</v>
      </c>
      <c r="AY143" s="173" t="s">
        <v>120</v>
      </c>
      <c r="BE143" s="264">
        <f>IF(N143="základní",J143,0)</f>
        <v>0</v>
      </c>
      <c r="BF143" s="264">
        <f>IF(N143="snížená",J143,0)</f>
        <v>0</v>
      </c>
      <c r="BG143" s="264">
        <f>IF(N143="zákl. přenesená",J143,0)</f>
        <v>0</v>
      </c>
      <c r="BH143" s="264">
        <f>IF(N143="sníž. přenesená",J143,0)</f>
        <v>0</v>
      </c>
      <c r="BI143" s="264">
        <f>IF(N143="nulová",J143,0)</f>
        <v>0</v>
      </c>
      <c r="BJ143" s="173" t="s">
        <v>80</v>
      </c>
      <c r="BK143" s="264">
        <f>ROUND(I143*H143,2)</f>
        <v>0</v>
      </c>
      <c r="BL143" s="173" t="s">
        <v>161</v>
      </c>
      <c r="BM143" s="263" t="s">
        <v>219</v>
      </c>
    </row>
    <row r="144" spans="1:65" s="268" customFormat="1" x14ac:dyDescent="0.2">
      <c r="B144" s="269"/>
      <c r="C144" s="306"/>
      <c r="D144" s="270" t="s">
        <v>125</v>
      </c>
      <c r="E144" s="271" t="s">
        <v>3</v>
      </c>
      <c r="F144" s="272" t="s">
        <v>217</v>
      </c>
      <c r="H144" s="271" t="s">
        <v>3</v>
      </c>
      <c r="I144" s="79"/>
      <c r="L144" s="269"/>
      <c r="M144" s="273"/>
      <c r="N144" s="274"/>
      <c r="O144" s="274"/>
      <c r="P144" s="274"/>
      <c r="Q144" s="274"/>
      <c r="R144" s="274"/>
      <c r="S144" s="274"/>
      <c r="T144" s="275"/>
      <c r="AT144" s="271" t="s">
        <v>125</v>
      </c>
      <c r="AU144" s="271" t="s">
        <v>80</v>
      </c>
      <c r="AV144" s="268" t="s">
        <v>80</v>
      </c>
      <c r="AW144" s="268" t="s">
        <v>36</v>
      </c>
      <c r="AX144" s="268" t="s">
        <v>74</v>
      </c>
      <c r="AY144" s="271" t="s">
        <v>120</v>
      </c>
    </row>
    <row r="145" spans="1:65" s="276" customFormat="1" x14ac:dyDescent="0.2">
      <c r="B145" s="277"/>
      <c r="C145" s="307"/>
      <c r="D145" s="270" t="s">
        <v>125</v>
      </c>
      <c r="E145" s="278" t="s">
        <v>3</v>
      </c>
      <c r="F145" s="279" t="s">
        <v>80</v>
      </c>
      <c r="H145" s="280">
        <v>1</v>
      </c>
      <c r="I145" s="80"/>
      <c r="L145" s="277"/>
      <c r="M145" s="281"/>
      <c r="N145" s="282"/>
      <c r="O145" s="282"/>
      <c r="P145" s="282"/>
      <c r="Q145" s="282"/>
      <c r="R145" s="282"/>
      <c r="S145" s="282"/>
      <c r="T145" s="283"/>
      <c r="AT145" s="278" t="s">
        <v>125</v>
      </c>
      <c r="AU145" s="278" t="s">
        <v>80</v>
      </c>
      <c r="AV145" s="276" t="s">
        <v>81</v>
      </c>
      <c r="AW145" s="276" t="s">
        <v>36</v>
      </c>
      <c r="AX145" s="276" t="s">
        <v>74</v>
      </c>
      <c r="AY145" s="278" t="s">
        <v>120</v>
      </c>
    </row>
    <row r="146" spans="1:65" s="284" customFormat="1" x14ac:dyDescent="0.2">
      <c r="B146" s="285"/>
      <c r="C146" s="308"/>
      <c r="D146" s="270" t="s">
        <v>125</v>
      </c>
      <c r="E146" s="286" t="s">
        <v>3</v>
      </c>
      <c r="F146" s="287" t="s">
        <v>126</v>
      </c>
      <c r="H146" s="288">
        <v>1</v>
      </c>
      <c r="I146" s="81"/>
      <c r="L146" s="285"/>
      <c r="M146" s="289"/>
      <c r="N146" s="290"/>
      <c r="O146" s="290"/>
      <c r="P146" s="290"/>
      <c r="Q146" s="290"/>
      <c r="R146" s="290"/>
      <c r="S146" s="290"/>
      <c r="T146" s="291"/>
      <c r="AT146" s="286" t="s">
        <v>125</v>
      </c>
      <c r="AU146" s="286" t="s">
        <v>80</v>
      </c>
      <c r="AV146" s="284" t="s">
        <v>124</v>
      </c>
      <c r="AW146" s="284" t="s">
        <v>36</v>
      </c>
      <c r="AX146" s="284" t="s">
        <v>80</v>
      </c>
      <c r="AY146" s="286" t="s">
        <v>120</v>
      </c>
    </row>
    <row r="147" spans="1:65" s="183" customFormat="1" ht="16.5" customHeight="1" x14ac:dyDescent="0.2">
      <c r="A147" s="180"/>
      <c r="B147" s="181"/>
      <c r="C147" s="305">
        <v>15</v>
      </c>
      <c r="D147" s="252" t="s">
        <v>122</v>
      </c>
      <c r="E147" s="253" t="s">
        <v>220</v>
      </c>
      <c r="F147" s="254" t="s">
        <v>221</v>
      </c>
      <c r="G147" s="255" t="s">
        <v>222</v>
      </c>
      <c r="H147" s="256">
        <v>1</v>
      </c>
      <c r="I147" s="77"/>
      <c r="J147" s="257">
        <f>ROUND(I147*H147,2)</f>
        <v>0</v>
      </c>
      <c r="K147" s="254" t="s">
        <v>146</v>
      </c>
      <c r="L147" s="181"/>
      <c r="M147" s="258" t="s">
        <v>3</v>
      </c>
      <c r="N147" s="259" t="s">
        <v>45</v>
      </c>
      <c r="O147" s="260"/>
      <c r="P147" s="261">
        <f>O147*H147</f>
        <v>0</v>
      </c>
      <c r="Q147" s="261">
        <v>0</v>
      </c>
      <c r="R147" s="261">
        <f>Q147*H147</f>
        <v>0</v>
      </c>
      <c r="S147" s="261">
        <v>0</v>
      </c>
      <c r="T147" s="262">
        <f>S147*H147</f>
        <v>0</v>
      </c>
      <c r="U147" s="180"/>
      <c r="V147" s="180"/>
      <c r="W147" s="180"/>
      <c r="X147" s="180"/>
      <c r="Y147" s="180"/>
      <c r="Z147" s="180"/>
      <c r="AA147" s="180"/>
      <c r="AB147" s="180"/>
      <c r="AC147" s="180"/>
      <c r="AD147" s="180"/>
      <c r="AE147" s="180"/>
      <c r="AR147" s="263" t="s">
        <v>161</v>
      </c>
      <c r="AT147" s="263" t="s">
        <v>122</v>
      </c>
      <c r="AU147" s="263" t="s">
        <v>80</v>
      </c>
      <c r="AY147" s="173" t="s">
        <v>120</v>
      </c>
      <c r="BE147" s="264">
        <f>IF(N147="základní",J147,0)</f>
        <v>0</v>
      </c>
      <c r="BF147" s="264">
        <f>IF(N147="snížená",J147,0)</f>
        <v>0</v>
      </c>
      <c r="BG147" s="264">
        <f>IF(N147="zákl. přenesená",J147,0)</f>
        <v>0</v>
      </c>
      <c r="BH147" s="264">
        <f>IF(N147="sníž. přenesená",J147,0)</f>
        <v>0</v>
      </c>
      <c r="BI147" s="264">
        <f>IF(N147="nulová",J147,0)</f>
        <v>0</v>
      </c>
      <c r="BJ147" s="173" t="s">
        <v>80</v>
      </c>
      <c r="BK147" s="264">
        <f>ROUND(I147*H147,2)</f>
        <v>0</v>
      </c>
      <c r="BL147" s="173" t="s">
        <v>161</v>
      </c>
      <c r="BM147" s="263" t="s">
        <v>223</v>
      </c>
    </row>
    <row r="148" spans="1:65" s="276" customFormat="1" x14ac:dyDescent="0.2">
      <c r="B148" s="277"/>
      <c r="C148" s="307"/>
      <c r="D148" s="270" t="s">
        <v>125</v>
      </c>
      <c r="E148" s="278" t="s">
        <v>3</v>
      </c>
      <c r="F148" s="279" t="s">
        <v>80</v>
      </c>
      <c r="H148" s="280">
        <v>1</v>
      </c>
      <c r="I148" s="80"/>
      <c r="L148" s="277"/>
      <c r="M148" s="281"/>
      <c r="N148" s="282"/>
      <c r="O148" s="282"/>
      <c r="P148" s="282"/>
      <c r="Q148" s="282"/>
      <c r="R148" s="282"/>
      <c r="S148" s="282"/>
      <c r="T148" s="283"/>
      <c r="AT148" s="278" t="s">
        <v>125</v>
      </c>
      <c r="AU148" s="278" t="s">
        <v>80</v>
      </c>
      <c r="AV148" s="276" t="s">
        <v>81</v>
      </c>
      <c r="AW148" s="276" t="s">
        <v>36</v>
      </c>
      <c r="AX148" s="276" t="s">
        <v>74</v>
      </c>
      <c r="AY148" s="278" t="s">
        <v>120</v>
      </c>
    </row>
    <row r="149" spans="1:65" s="284" customFormat="1" x14ac:dyDescent="0.2">
      <c r="B149" s="285"/>
      <c r="C149" s="308"/>
      <c r="D149" s="270" t="s">
        <v>125</v>
      </c>
      <c r="E149" s="286" t="s">
        <v>3</v>
      </c>
      <c r="F149" s="287" t="s">
        <v>126</v>
      </c>
      <c r="H149" s="288">
        <v>1</v>
      </c>
      <c r="I149" s="81"/>
      <c r="L149" s="285"/>
      <c r="M149" s="289"/>
      <c r="N149" s="290"/>
      <c r="O149" s="290"/>
      <c r="P149" s="290"/>
      <c r="Q149" s="290"/>
      <c r="R149" s="290"/>
      <c r="S149" s="290"/>
      <c r="T149" s="291"/>
      <c r="AT149" s="286" t="s">
        <v>125</v>
      </c>
      <c r="AU149" s="286" t="s">
        <v>80</v>
      </c>
      <c r="AV149" s="284" t="s">
        <v>124</v>
      </c>
      <c r="AW149" s="284" t="s">
        <v>36</v>
      </c>
      <c r="AX149" s="284" t="s">
        <v>80</v>
      </c>
      <c r="AY149" s="286" t="s">
        <v>120</v>
      </c>
    </row>
    <row r="150" spans="1:65" s="183" customFormat="1" ht="16.5" customHeight="1" x14ac:dyDescent="0.2">
      <c r="A150" s="180"/>
      <c r="B150" s="181"/>
      <c r="C150" s="305">
        <v>16</v>
      </c>
      <c r="D150" s="252" t="s">
        <v>122</v>
      </c>
      <c r="E150" s="253" t="s">
        <v>224</v>
      </c>
      <c r="F150" s="254" t="s">
        <v>225</v>
      </c>
      <c r="G150" s="255" t="s">
        <v>222</v>
      </c>
      <c r="H150" s="256">
        <v>1</v>
      </c>
      <c r="I150" s="77"/>
      <c r="J150" s="257">
        <f>ROUND(I150*H150,2)</f>
        <v>0</v>
      </c>
      <c r="K150" s="254" t="s">
        <v>146</v>
      </c>
      <c r="L150" s="181"/>
      <c r="M150" s="258" t="s">
        <v>3</v>
      </c>
      <c r="N150" s="259" t="s">
        <v>45</v>
      </c>
      <c r="O150" s="260"/>
      <c r="P150" s="261">
        <f>O150*H150</f>
        <v>0</v>
      </c>
      <c r="Q150" s="261">
        <v>0</v>
      </c>
      <c r="R150" s="261">
        <f>Q150*H150</f>
        <v>0</v>
      </c>
      <c r="S150" s="261">
        <v>0</v>
      </c>
      <c r="T150" s="262">
        <f>S150*H150</f>
        <v>0</v>
      </c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R150" s="263" t="s">
        <v>161</v>
      </c>
      <c r="AT150" s="263" t="s">
        <v>122</v>
      </c>
      <c r="AU150" s="263" t="s">
        <v>80</v>
      </c>
      <c r="AY150" s="173" t="s">
        <v>120</v>
      </c>
      <c r="BE150" s="264">
        <f>IF(N150="základní",J150,0)</f>
        <v>0</v>
      </c>
      <c r="BF150" s="264">
        <f>IF(N150="snížená",J150,0)</f>
        <v>0</v>
      </c>
      <c r="BG150" s="264">
        <f>IF(N150="zákl. přenesená",J150,0)</f>
        <v>0</v>
      </c>
      <c r="BH150" s="264">
        <f>IF(N150="sníž. přenesená",J150,0)</f>
        <v>0</v>
      </c>
      <c r="BI150" s="264">
        <f>IF(N150="nulová",J150,0)</f>
        <v>0</v>
      </c>
      <c r="BJ150" s="173" t="s">
        <v>80</v>
      </c>
      <c r="BK150" s="264">
        <f>ROUND(I150*H150,2)</f>
        <v>0</v>
      </c>
      <c r="BL150" s="173" t="s">
        <v>161</v>
      </c>
      <c r="BM150" s="263" t="s">
        <v>226</v>
      </c>
    </row>
    <row r="151" spans="1:65" s="276" customFormat="1" x14ac:dyDescent="0.2">
      <c r="B151" s="277"/>
      <c r="C151" s="307"/>
      <c r="D151" s="270" t="s">
        <v>125</v>
      </c>
      <c r="E151" s="278" t="s">
        <v>3</v>
      </c>
      <c r="F151" s="279" t="s">
        <v>80</v>
      </c>
      <c r="H151" s="280">
        <v>1</v>
      </c>
      <c r="L151" s="277"/>
      <c r="M151" s="281"/>
      <c r="N151" s="282"/>
      <c r="O151" s="282"/>
      <c r="P151" s="282"/>
      <c r="Q151" s="282"/>
      <c r="R151" s="282"/>
      <c r="S151" s="282"/>
      <c r="T151" s="283"/>
      <c r="AT151" s="278" t="s">
        <v>125</v>
      </c>
      <c r="AU151" s="278" t="s">
        <v>80</v>
      </c>
      <c r="AV151" s="276" t="s">
        <v>81</v>
      </c>
      <c r="AW151" s="276" t="s">
        <v>36</v>
      </c>
      <c r="AX151" s="276" t="s">
        <v>74</v>
      </c>
      <c r="AY151" s="278" t="s">
        <v>120</v>
      </c>
    </row>
    <row r="152" spans="1:65" s="284" customFormat="1" x14ac:dyDescent="0.2">
      <c r="B152" s="285"/>
      <c r="C152" s="308"/>
      <c r="D152" s="270" t="s">
        <v>125</v>
      </c>
      <c r="E152" s="286" t="s">
        <v>3</v>
      </c>
      <c r="F152" s="287" t="s">
        <v>126</v>
      </c>
      <c r="H152" s="288">
        <v>1</v>
      </c>
      <c r="L152" s="285"/>
      <c r="M152" s="302"/>
      <c r="N152" s="303"/>
      <c r="O152" s="303"/>
      <c r="P152" s="303"/>
      <c r="Q152" s="303"/>
      <c r="R152" s="303"/>
      <c r="S152" s="303"/>
      <c r="T152" s="304"/>
      <c r="AT152" s="286" t="s">
        <v>125</v>
      </c>
      <c r="AU152" s="286" t="s">
        <v>80</v>
      </c>
      <c r="AV152" s="284" t="s">
        <v>124</v>
      </c>
      <c r="AW152" s="284" t="s">
        <v>36</v>
      </c>
      <c r="AX152" s="284" t="s">
        <v>80</v>
      </c>
      <c r="AY152" s="286" t="s">
        <v>120</v>
      </c>
    </row>
    <row r="153" spans="1:65" s="183" customFormat="1" ht="6.95" customHeight="1" x14ac:dyDescent="0.2">
      <c r="A153" s="180"/>
      <c r="B153" s="204"/>
      <c r="C153" s="312"/>
      <c r="D153" s="205"/>
      <c r="E153" s="205"/>
      <c r="F153" s="205"/>
      <c r="G153" s="205"/>
      <c r="H153" s="205"/>
      <c r="I153" s="205"/>
      <c r="J153" s="205"/>
      <c r="K153" s="205"/>
      <c r="L153" s="181"/>
      <c r="M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</row>
    <row r="154" spans="1:65" x14ac:dyDescent="0.2">
      <c r="C154" s="313"/>
    </row>
    <row r="155" spans="1:65" x14ac:dyDescent="0.2">
      <c r="C155" s="313"/>
    </row>
  </sheetData>
  <sheetProtection algorithmName="SHA-512" hashValue="dpNIUgVaSp0LxwWZ0B3kIoUk6uMcOUsPyqusTAUgZSD/Gd3CRvdBPRzFaOfaBEgQlpg8MI7HIOigLZWzuPp/Xw==" saltValue="XMJBpcr4jZtLd2Onih9UXA==" spinCount="100000" sheet="1" objects="1" scenarios="1"/>
  <autoFilter ref="C83:K152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topLeftCell="A68" workbookViewId="0">
      <selection activeCell="I82" sqref="I82"/>
    </sheetView>
  </sheetViews>
  <sheetFormatPr defaultRowHeight="11.25" x14ac:dyDescent="0.2"/>
  <cols>
    <col min="1" max="1" width="8.33203125" style="317" customWidth="1"/>
    <col min="2" max="2" width="1.1640625" style="317" customWidth="1"/>
    <col min="3" max="3" width="4.1640625" style="317" customWidth="1"/>
    <col min="4" max="4" width="4.33203125" style="317" customWidth="1"/>
    <col min="5" max="5" width="17.1640625" style="317" customWidth="1"/>
    <col min="6" max="6" width="100.83203125" style="317" customWidth="1"/>
    <col min="7" max="7" width="7.5" style="317" customWidth="1"/>
    <col min="8" max="8" width="14" style="317" customWidth="1"/>
    <col min="9" max="9" width="15.83203125" style="317" customWidth="1"/>
    <col min="10" max="11" width="22.33203125" style="317" customWidth="1"/>
    <col min="12" max="12" width="9.33203125" style="317" customWidth="1"/>
    <col min="13" max="13" width="10.83203125" style="317" hidden="1" customWidth="1"/>
    <col min="14" max="14" width="9.33203125" style="317" hidden="1"/>
    <col min="15" max="20" width="14.1640625" style="317" hidden="1" customWidth="1"/>
    <col min="21" max="21" width="16.33203125" style="317" hidden="1" customWidth="1"/>
    <col min="22" max="22" width="12.33203125" style="317" customWidth="1"/>
    <col min="23" max="23" width="16.33203125" style="317" customWidth="1"/>
    <col min="24" max="24" width="12.33203125" style="317" customWidth="1"/>
    <col min="25" max="25" width="15" style="317" customWidth="1"/>
    <col min="26" max="26" width="11" style="317" customWidth="1"/>
    <col min="27" max="27" width="15" style="317" customWidth="1"/>
    <col min="28" max="28" width="16.33203125" style="317" customWidth="1"/>
    <col min="29" max="29" width="11" style="317" customWidth="1"/>
    <col min="30" max="30" width="15" style="317" customWidth="1"/>
    <col min="31" max="31" width="16.33203125" style="317" customWidth="1"/>
    <col min="32" max="43" width="9.33203125" style="317"/>
    <col min="44" max="65" width="9.33203125" style="317" hidden="1"/>
    <col min="66" max="16384" width="9.33203125" style="317"/>
  </cols>
  <sheetData>
    <row r="2" spans="1:46" ht="36.950000000000003" customHeight="1" x14ac:dyDescent="0.2">
      <c r="L2" s="362" t="s">
        <v>6</v>
      </c>
      <c r="M2" s="363"/>
      <c r="N2" s="363"/>
      <c r="O2" s="363"/>
      <c r="P2" s="363"/>
      <c r="Q2" s="363"/>
      <c r="R2" s="363"/>
      <c r="S2" s="363"/>
      <c r="T2" s="363"/>
      <c r="U2" s="363"/>
      <c r="V2" s="363"/>
      <c r="AT2" s="173" t="s">
        <v>87</v>
      </c>
    </row>
    <row r="3" spans="1:46" ht="6.95" customHeight="1" x14ac:dyDescent="0.2"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6"/>
      <c r="AT3" s="173" t="s">
        <v>81</v>
      </c>
    </row>
    <row r="4" spans="1:46" ht="24.95" customHeight="1" x14ac:dyDescent="0.2">
      <c r="B4" s="176"/>
      <c r="D4" s="177" t="s">
        <v>94</v>
      </c>
      <c r="L4" s="176"/>
      <c r="M4" s="178" t="s">
        <v>11</v>
      </c>
      <c r="AT4" s="173" t="s">
        <v>4</v>
      </c>
    </row>
    <row r="5" spans="1:46" ht="6.95" customHeight="1" x14ac:dyDescent="0.2">
      <c r="B5" s="176"/>
      <c r="L5" s="176"/>
    </row>
    <row r="6" spans="1:46" ht="12" customHeight="1" x14ac:dyDescent="0.2">
      <c r="B6" s="176"/>
      <c r="D6" s="316" t="s">
        <v>17</v>
      </c>
      <c r="L6" s="176"/>
    </row>
    <row r="7" spans="1:46" ht="16.5" customHeight="1" x14ac:dyDescent="0.2">
      <c r="B7" s="176"/>
      <c r="E7" s="360" t="str">
        <f>'Rekapitulace stavby'!K6</f>
        <v>Turistické informační centrum v Opavě - rekonstrukce interiéru</v>
      </c>
      <c r="F7" s="361"/>
      <c r="G7" s="361"/>
      <c r="H7" s="361"/>
      <c r="L7" s="176"/>
    </row>
    <row r="8" spans="1:46" s="183" customFormat="1" ht="12" customHeight="1" x14ac:dyDescent="0.2">
      <c r="A8" s="315"/>
      <c r="B8" s="181"/>
      <c r="C8" s="315"/>
      <c r="D8" s="316" t="s">
        <v>95</v>
      </c>
      <c r="E8" s="315"/>
      <c r="F8" s="315"/>
      <c r="G8" s="315"/>
      <c r="H8" s="315"/>
      <c r="I8" s="315"/>
      <c r="J8" s="315"/>
      <c r="K8" s="315"/>
      <c r="L8" s="182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</row>
    <row r="9" spans="1:46" s="183" customFormat="1" ht="16.5" customHeight="1" x14ac:dyDescent="0.2">
      <c r="A9" s="315"/>
      <c r="B9" s="181"/>
      <c r="C9" s="315"/>
      <c r="D9" s="315"/>
      <c r="E9" s="358" t="s">
        <v>227</v>
      </c>
      <c r="F9" s="359"/>
      <c r="G9" s="359"/>
      <c r="H9" s="359"/>
      <c r="I9" s="315"/>
      <c r="J9" s="315"/>
      <c r="K9" s="315"/>
      <c r="L9" s="182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</row>
    <row r="10" spans="1:46" s="183" customFormat="1" x14ac:dyDescent="0.2">
      <c r="A10" s="315"/>
      <c r="B10" s="181"/>
      <c r="C10" s="315"/>
      <c r="D10" s="315"/>
      <c r="E10" s="315"/>
      <c r="F10" s="315"/>
      <c r="G10" s="315"/>
      <c r="H10" s="315"/>
      <c r="I10" s="315"/>
      <c r="J10" s="315"/>
      <c r="K10" s="315"/>
      <c r="L10" s="182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</row>
    <row r="11" spans="1:46" s="183" customFormat="1" ht="12" customHeight="1" x14ac:dyDescent="0.2">
      <c r="A11" s="315"/>
      <c r="B11" s="181"/>
      <c r="C11" s="315"/>
      <c r="D11" s="316" t="s">
        <v>19</v>
      </c>
      <c r="E11" s="315"/>
      <c r="F11" s="184" t="s">
        <v>3</v>
      </c>
      <c r="G11" s="315"/>
      <c r="H11" s="315"/>
      <c r="I11" s="316" t="s">
        <v>20</v>
      </c>
      <c r="J11" s="184" t="s">
        <v>3</v>
      </c>
      <c r="K11" s="315"/>
      <c r="L11" s="182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46" s="183" customFormat="1" ht="12" customHeight="1" x14ac:dyDescent="0.2">
      <c r="A12" s="315"/>
      <c r="B12" s="181"/>
      <c r="C12" s="315"/>
      <c r="D12" s="316" t="s">
        <v>21</v>
      </c>
      <c r="E12" s="315"/>
      <c r="F12" s="184" t="s">
        <v>22</v>
      </c>
      <c r="G12" s="315"/>
      <c r="H12" s="315"/>
      <c r="I12" s="316" t="s">
        <v>23</v>
      </c>
      <c r="J12" s="185">
        <f>'Rekapitulace stavby'!AN8</f>
        <v>0</v>
      </c>
      <c r="K12" s="315"/>
      <c r="L12" s="182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</row>
    <row r="13" spans="1:46" s="183" customFormat="1" ht="10.9" customHeight="1" x14ac:dyDescent="0.2">
      <c r="A13" s="315"/>
      <c r="B13" s="181"/>
      <c r="C13" s="315"/>
      <c r="D13" s="315"/>
      <c r="E13" s="315"/>
      <c r="F13" s="315"/>
      <c r="G13" s="315"/>
      <c r="H13" s="315"/>
      <c r="I13" s="315"/>
      <c r="J13" s="315"/>
      <c r="K13" s="315"/>
      <c r="L13" s="182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</row>
    <row r="14" spans="1:46" s="183" customFormat="1" ht="12" customHeight="1" x14ac:dyDescent="0.2">
      <c r="A14" s="315"/>
      <c r="B14" s="181"/>
      <c r="C14" s="315"/>
      <c r="D14" s="316" t="s">
        <v>24</v>
      </c>
      <c r="E14" s="315"/>
      <c r="F14" s="315"/>
      <c r="G14" s="315"/>
      <c r="H14" s="315"/>
      <c r="I14" s="316" t="s">
        <v>25</v>
      </c>
      <c r="J14" s="184" t="s">
        <v>26</v>
      </c>
      <c r="K14" s="315"/>
      <c r="L14" s="182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46" s="183" customFormat="1" ht="18" customHeight="1" x14ac:dyDescent="0.2">
      <c r="A15" s="315"/>
      <c r="B15" s="181"/>
      <c r="C15" s="315"/>
      <c r="D15" s="315"/>
      <c r="E15" s="184" t="s">
        <v>27</v>
      </c>
      <c r="F15" s="315"/>
      <c r="G15" s="315"/>
      <c r="H15" s="315"/>
      <c r="I15" s="316" t="s">
        <v>28</v>
      </c>
      <c r="J15" s="184" t="s">
        <v>29</v>
      </c>
      <c r="K15" s="315"/>
      <c r="L15" s="182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</row>
    <row r="16" spans="1:46" s="183" customFormat="1" ht="6.95" customHeight="1" x14ac:dyDescent="0.2">
      <c r="A16" s="315"/>
      <c r="B16" s="181"/>
      <c r="C16" s="315"/>
      <c r="D16" s="315"/>
      <c r="E16" s="315"/>
      <c r="F16" s="315"/>
      <c r="G16" s="315"/>
      <c r="H16" s="315"/>
      <c r="I16" s="315"/>
      <c r="J16" s="315"/>
      <c r="K16" s="315"/>
      <c r="L16" s="182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</row>
    <row r="17" spans="1:31" s="183" customFormat="1" ht="12" customHeight="1" x14ac:dyDescent="0.2">
      <c r="A17" s="315"/>
      <c r="B17" s="181"/>
      <c r="C17" s="315"/>
      <c r="D17" s="316" t="s">
        <v>30</v>
      </c>
      <c r="E17" s="315"/>
      <c r="F17" s="315"/>
      <c r="G17" s="315"/>
      <c r="H17" s="315"/>
      <c r="I17" s="316" t="s">
        <v>25</v>
      </c>
      <c r="J17" s="318" t="str">
        <f>'Rekapitulace stavby'!AN13</f>
        <v>Vyplň údaj</v>
      </c>
      <c r="K17" s="315"/>
      <c r="L17" s="182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s="183" customFormat="1" ht="18" customHeight="1" x14ac:dyDescent="0.2">
      <c r="A18" s="315"/>
      <c r="B18" s="181"/>
      <c r="C18" s="315"/>
      <c r="D18" s="315"/>
      <c r="E18" s="364" t="str">
        <f>'Rekapitulace stavby'!E14</f>
        <v>Vyplň údaj</v>
      </c>
      <c r="F18" s="365"/>
      <c r="G18" s="365"/>
      <c r="H18" s="365"/>
      <c r="I18" s="316" t="s">
        <v>28</v>
      </c>
      <c r="J18" s="318" t="str">
        <f>'Rekapitulace stavby'!AN14</f>
        <v>Vyplň údaj</v>
      </c>
      <c r="K18" s="315"/>
      <c r="L18" s="182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</row>
    <row r="19" spans="1:31" s="183" customFormat="1" ht="6.95" customHeight="1" x14ac:dyDescent="0.2">
      <c r="A19" s="315"/>
      <c r="B19" s="181"/>
      <c r="C19" s="315"/>
      <c r="D19" s="315"/>
      <c r="E19" s="315"/>
      <c r="F19" s="315"/>
      <c r="G19" s="315"/>
      <c r="H19" s="315"/>
      <c r="I19" s="315"/>
      <c r="J19" s="315"/>
      <c r="K19" s="315"/>
      <c r="L19" s="182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</row>
    <row r="20" spans="1:31" s="183" customFormat="1" ht="12" customHeight="1" x14ac:dyDescent="0.2">
      <c r="A20" s="315"/>
      <c r="B20" s="181"/>
      <c r="C20" s="315"/>
      <c r="D20" s="316" t="s">
        <v>32</v>
      </c>
      <c r="E20" s="315"/>
      <c r="F20" s="315"/>
      <c r="G20" s="315"/>
      <c r="H20" s="315"/>
      <c r="I20" s="316" t="s">
        <v>25</v>
      </c>
      <c r="J20" s="184" t="s">
        <v>33</v>
      </c>
      <c r="K20" s="315"/>
      <c r="L20" s="182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</row>
    <row r="21" spans="1:31" s="183" customFormat="1" ht="18" customHeight="1" x14ac:dyDescent="0.2">
      <c r="A21" s="315"/>
      <c r="B21" s="181"/>
      <c r="C21" s="315"/>
      <c r="D21" s="315"/>
      <c r="E21" s="184" t="s">
        <v>34</v>
      </c>
      <c r="F21" s="315"/>
      <c r="G21" s="315"/>
      <c r="H21" s="315"/>
      <c r="I21" s="316" t="s">
        <v>28</v>
      </c>
      <c r="J21" s="184" t="s">
        <v>35</v>
      </c>
      <c r="K21" s="315"/>
      <c r="L21" s="182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</row>
    <row r="22" spans="1:31" s="183" customFormat="1" ht="6.95" customHeight="1" x14ac:dyDescent="0.2">
      <c r="A22" s="315"/>
      <c r="B22" s="181"/>
      <c r="C22" s="315"/>
      <c r="D22" s="315"/>
      <c r="E22" s="315"/>
      <c r="F22" s="315"/>
      <c r="G22" s="315"/>
      <c r="H22" s="315"/>
      <c r="I22" s="315"/>
      <c r="J22" s="315"/>
      <c r="K22" s="315"/>
      <c r="L22" s="182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</row>
    <row r="23" spans="1:31" s="183" customFormat="1" ht="12" customHeight="1" x14ac:dyDescent="0.2">
      <c r="A23" s="315"/>
      <c r="B23" s="181"/>
      <c r="C23" s="315"/>
      <c r="D23" s="316" t="s">
        <v>37</v>
      </c>
      <c r="E23" s="315"/>
      <c r="F23" s="315"/>
      <c r="G23" s="315"/>
      <c r="H23" s="315"/>
      <c r="I23" s="316" t="s">
        <v>25</v>
      </c>
      <c r="J23" s="184" t="str">
        <f>IF('Rekapitulace stavby'!AN19="","",'Rekapitulace stavby'!AN19)</f>
        <v/>
      </c>
      <c r="K23" s="315"/>
      <c r="L23" s="182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</row>
    <row r="24" spans="1:31" s="183" customFormat="1" ht="18" customHeight="1" x14ac:dyDescent="0.2">
      <c r="A24" s="315"/>
      <c r="B24" s="181"/>
      <c r="C24" s="315"/>
      <c r="D24" s="315"/>
      <c r="E24" s="184" t="str">
        <f>IF('Rekapitulace stavby'!E20="","",'Rekapitulace stavby'!E20)</f>
        <v xml:space="preserve"> </v>
      </c>
      <c r="F24" s="315"/>
      <c r="G24" s="315"/>
      <c r="H24" s="315"/>
      <c r="I24" s="316" t="s">
        <v>28</v>
      </c>
      <c r="J24" s="184" t="str">
        <f>IF('Rekapitulace stavby'!AN20="","",'Rekapitulace stavby'!AN20)</f>
        <v/>
      </c>
      <c r="K24" s="315"/>
      <c r="L24" s="182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</row>
    <row r="25" spans="1:31" s="183" customFormat="1" ht="6.95" customHeight="1" x14ac:dyDescent="0.2">
      <c r="A25" s="315"/>
      <c r="B25" s="181"/>
      <c r="C25" s="315"/>
      <c r="D25" s="315"/>
      <c r="E25" s="315"/>
      <c r="F25" s="315"/>
      <c r="G25" s="315"/>
      <c r="H25" s="315"/>
      <c r="I25" s="315"/>
      <c r="J25" s="315"/>
      <c r="K25" s="315"/>
      <c r="L25" s="182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</row>
    <row r="26" spans="1:31" s="183" customFormat="1" ht="12" customHeight="1" x14ac:dyDescent="0.2">
      <c r="A26" s="315"/>
      <c r="B26" s="181"/>
      <c r="C26" s="315"/>
      <c r="D26" s="316" t="s">
        <v>38</v>
      </c>
      <c r="E26" s="315"/>
      <c r="F26" s="315"/>
      <c r="G26" s="315"/>
      <c r="H26" s="315"/>
      <c r="I26" s="315"/>
      <c r="J26" s="315"/>
      <c r="K26" s="315"/>
      <c r="L26" s="182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</row>
    <row r="27" spans="1:31" s="189" customFormat="1" ht="16.5" customHeight="1" x14ac:dyDescent="0.2">
      <c r="A27" s="186"/>
      <c r="B27" s="187"/>
      <c r="C27" s="186"/>
      <c r="D27" s="186"/>
      <c r="E27" s="366" t="s">
        <v>3</v>
      </c>
      <c r="F27" s="366"/>
      <c r="G27" s="366"/>
      <c r="H27" s="366"/>
      <c r="I27" s="186"/>
      <c r="J27" s="186"/>
      <c r="K27" s="186"/>
      <c r="L27" s="188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</row>
    <row r="28" spans="1:31" s="183" customFormat="1" ht="6.95" customHeight="1" x14ac:dyDescent="0.2">
      <c r="A28" s="315"/>
      <c r="B28" s="181"/>
      <c r="C28" s="315"/>
      <c r="D28" s="315"/>
      <c r="E28" s="315"/>
      <c r="F28" s="315"/>
      <c r="G28" s="315"/>
      <c r="H28" s="315"/>
      <c r="I28" s="315"/>
      <c r="J28" s="315"/>
      <c r="K28" s="315"/>
      <c r="L28" s="182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</row>
    <row r="29" spans="1:31" s="183" customFormat="1" ht="6.95" customHeight="1" x14ac:dyDescent="0.2">
      <c r="A29" s="315"/>
      <c r="B29" s="181"/>
      <c r="C29" s="315"/>
      <c r="D29" s="190"/>
      <c r="E29" s="190"/>
      <c r="F29" s="190"/>
      <c r="G29" s="190"/>
      <c r="H29" s="190"/>
      <c r="I29" s="190"/>
      <c r="J29" s="190"/>
      <c r="K29" s="190"/>
      <c r="L29" s="182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</row>
    <row r="30" spans="1:31" s="183" customFormat="1" ht="25.35" customHeight="1" x14ac:dyDescent="0.2">
      <c r="A30" s="315"/>
      <c r="B30" s="181"/>
      <c r="C30" s="315"/>
      <c r="D30" s="191" t="s">
        <v>40</v>
      </c>
      <c r="E30" s="315"/>
      <c r="F30" s="315"/>
      <c r="G30" s="315"/>
      <c r="H30" s="315"/>
      <c r="I30" s="315"/>
      <c r="J30" s="192">
        <f>ROUND(J80, 2)</f>
        <v>0</v>
      </c>
      <c r="K30" s="315"/>
      <c r="L30" s="182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</row>
    <row r="31" spans="1:31" s="183" customFormat="1" ht="6.95" customHeight="1" x14ac:dyDescent="0.2">
      <c r="A31" s="315"/>
      <c r="B31" s="181"/>
      <c r="C31" s="315"/>
      <c r="D31" s="190"/>
      <c r="E31" s="190"/>
      <c r="F31" s="190"/>
      <c r="G31" s="190"/>
      <c r="H31" s="190"/>
      <c r="I31" s="190"/>
      <c r="J31" s="190"/>
      <c r="K31" s="190"/>
      <c r="L31" s="182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</row>
    <row r="32" spans="1:31" s="183" customFormat="1" ht="14.45" customHeight="1" x14ac:dyDescent="0.2">
      <c r="A32" s="315"/>
      <c r="B32" s="181"/>
      <c r="C32" s="315"/>
      <c r="D32" s="315"/>
      <c r="E32" s="315"/>
      <c r="F32" s="193" t="s">
        <v>42</v>
      </c>
      <c r="G32" s="315"/>
      <c r="H32" s="315"/>
      <c r="I32" s="193" t="s">
        <v>41</v>
      </c>
      <c r="J32" s="193" t="s">
        <v>43</v>
      </c>
      <c r="K32" s="315"/>
      <c r="L32" s="182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</row>
    <row r="33" spans="1:31" s="183" customFormat="1" ht="14.45" customHeight="1" x14ac:dyDescent="0.2">
      <c r="A33" s="315"/>
      <c r="B33" s="181"/>
      <c r="C33" s="315"/>
      <c r="D33" s="194" t="s">
        <v>44</v>
      </c>
      <c r="E33" s="316" t="s">
        <v>45</v>
      </c>
      <c r="F33" s="195">
        <f>ROUND((SUM(BE80:BE145)),  2)</f>
        <v>0</v>
      </c>
      <c r="G33" s="315"/>
      <c r="H33" s="315"/>
      <c r="I33" s="196">
        <v>0.21</v>
      </c>
      <c r="J33" s="195">
        <f>ROUND(((SUM(BE80:BE145))*I33),  2)</f>
        <v>0</v>
      </c>
      <c r="K33" s="315"/>
      <c r="L33" s="182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</row>
    <row r="34" spans="1:31" s="183" customFormat="1" ht="14.45" customHeight="1" x14ac:dyDescent="0.2">
      <c r="A34" s="315"/>
      <c r="B34" s="181"/>
      <c r="C34" s="315"/>
      <c r="D34" s="315"/>
      <c r="E34" s="316" t="s">
        <v>46</v>
      </c>
      <c r="F34" s="195">
        <f>ROUND((SUM(BF80:BF145)),  2)</f>
        <v>0</v>
      </c>
      <c r="G34" s="315"/>
      <c r="H34" s="315"/>
      <c r="I34" s="196">
        <v>0.15</v>
      </c>
      <c r="J34" s="195">
        <f>ROUND(((SUM(BF80:BF145))*I34),  2)</f>
        <v>0</v>
      </c>
      <c r="K34" s="315"/>
      <c r="L34" s="182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</row>
    <row r="35" spans="1:31" s="183" customFormat="1" ht="14.45" hidden="1" customHeight="1" x14ac:dyDescent="0.2">
      <c r="A35" s="315"/>
      <c r="B35" s="181"/>
      <c r="C35" s="315"/>
      <c r="D35" s="315"/>
      <c r="E35" s="316" t="s">
        <v>47</v>
      </c>
      <c r="F35" s="195">
        <f>ROUND((SUM(BG80:BG145)),  2)</f>
        <v>0</v>
      </c>
      <c r="G35" s="315"/>
      <c r="H35" s="315"/>
      <c r="I35" s="196">
        <v>0.21</v>
      </c>
      <c r="J35" s="195">
        <f>0</f>
        <v>0</v>
      </c>
      <c r="K35" s="315"/>
      <c r="L35" s="182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</row>
    <row r="36" spans="1:31" s="183" customFormat="1" ht="14.45" hidden="1" customHeight="1" x14ac:dyDescent="0.2">
      <c r="A36" s="315"/>
      <c r="B36" s="181"/>
      <c r="C36" s="315"/>
      <c r="D36" s="315"/>
      <c r="E36" s="316" t="s">
        <v>48</v>
      </c>
      <c r="F36" s="195">
        <f>ROUND((SUM(BH80:BH145)),  2)</f>
        <v>0</v>
      </c>
      <c r="G36" s="315"/>
      <c r="H36" s="315"/>
      <c r="I36" s="196">
        <v>0.15</v>
      </c>
      <c r="J36" s="195">
        <f>0</f>
        <v>0</v>
      </c>
      <c r="K36" s="315"/>
      <c r="L36" s="182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</row>
    <row r="37" spans="1:31" s="183" customFormat="1" ht="14.45" hidden="1" customHeight="1" x14ac:dyDescent="0.2">
      <c r="A37" s="315"/>
      <c r="B37" s="181"/>
      <c r="C37" s="315"/>
      <c r="D37" s="315"/>
      <c r="E37" s="316" t="s">
        <v>49</v>
      </c>
      <c r="F37" s="195">
        <f>ROUND((SUM(BI80:BI145)),  2)</f>
        <v>0</v>
      </c>
      <c r="G37" s="315"/>
      <c r="H37" s="315"/>
      <c r="I37" s="196">
        <v>0</v>
      </c>
      <c r="J37" s="195">
        <f>0</f>
        <v>0</v>
      </c>
      <c r="K37" s="315"/>
      <c r="L37" s="182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</row>
    <row r="38" spans="1:31" s="183" customFormat="1" ht="6.95" customHeight="1" x14ac:dyDescent="0.2">
      <c r="A38" s="315"/>
      <c r="B38" s="181"/>
      <c r="C38" s="315"/>
      <c r="D38" s="315"/>
      <c r="E38" s="315"/>
      <c r="F38" s="315"/>
      <c r="G38" s="315"/>
      <c r="H38" s="315"/>
      <c r="I38" s="315"/>
      <c r="J38" s="315"/>
      <c r="K38" s="315"/>
      <c r="L38" s="182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</row>
    <row r="39" spans="1:31" s="183" customFormat="1" ht="25.35" customHeight="1" x14ac:dyDescent="0.2">
      <c r="A39" s="315"/>
      <c r="B39" s="181"/>
      <c r="C39" s="197"/>
      <c r="D39" s="198" t="s">
        <v>50</v>
      </c>
      <c r="E39" s="199"/>
      <c r="F39" s="199"/>
      <c r="G39" s="200" t="s">
        <v>51</v>
      </c>
      <c r="H39" s="201" t="s">
        <v>52</v>
      </c>
      <c r="I39" s="199"/>
      <c r="J39" s="202">
        <f>SUM(J30:J37)</f>
        <v>0</v>
      </c>
      <c r="K39" s="203"/>
      <c r="L39" s="182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</row>
    <row r="40" spans="1:31" s="183" customFormat="1" ht="14.45" customHeight="1" x14ac:dyDescent="0.2">
      <c r="A40" s="315"/>
      <c r="B40" s="204"/>
      <c r="C40" s="205"/>
      <c r="D40" s="205"/>
      <c r="E40" s="205"/>
      <c r="F40" s="205"/>
      <c r="G40" s="205"/>
      <c r="H40" s="205"/>
      <c r="I40" s="205"/>
      <c r="J40" s="205"/>
      <c r="K40" s="205"/>
      <c r="L40" s="182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</row>
    <row r="44" spans="1:31" s="183" customFormat="1" ht="6.95" customHeight="1" x14ac:dyDescent="0.2">
      <c r="A44" s="315"/>
      <c r="B44" s="206"/>
      <c r="C44" s="207"/>
      <c r="D44" s="207"/>
      <c r="E44" s="207"/>
      <c r="F44" s="207"/>
      <c r="G44" s="207"/>
      <c r="H44" s="207"/>
      <c r="I44" s="207"/>
      <c r="J44" s="207"/>
      <c r="K44" s="207"/>
      <c r="L44" s="182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</row>
    <row r="45" spans="1:31" s="183" customFormat="1" ht="24.95" customHeight="1" x14ac:dyDescent="0.2">
      <c r="A45" s="315"/>
      <c r="B45" s="181"/>
      <c r="C45" s="177" t="s">
        <v>96</v>
      </c>
      <c r="D45" s="315"/>
      <c r="E45" s="315"/>
      <c r="F45" s="315"/>
      <c r="G45" s="315"/>
      <c r="H45" s="315"/>
      <c r="I45" s="315"/>
      <c r="J45" s="315"/>
      <c r="K45" s="315"/>
      <c r="L45" s="182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</row>
    <row r="46" spans="1:31" s="183" customFormat="1" ht="6.95" customHeight="1" x14ac:dyDescent="0.2">
      <c r="A46" s="315"/>
      <c r="B46" s="181"/>
      <c r="C46" s="315"/>
      <c r="D46" s="315"/>
      <c r="E46" s="315"/>
      <c r="F46" s="315"/>
      <c r="G46" s="315"/>
      <c r="H46" s="315"/>
      <c r="I46" s="315"/>
      <c r="J46" s="315"/>
      <c r="K46" s="315"/>
      <c r="L46" s="182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</row>
    <row r="47" spans="1:31" s="183" customFormat="1" ht="12" customHeight="1" x14ac:dyDescent="0.2">
      <c r="A47" s="315"/>
      <c r="B47" s="181"/>
      <c r="C47" s="316" t="s">
        <v>17</v>
      </c>
      <c r="D47" s="315"/>
      <c r="E47" s="315"/>
      <c r="F47" s="315"/>
      <c r="G47" s="315"/>
      <c r="H47" s="315"/>
      <c r="I47" s="315"/>
      <c r="J47" s="315"/>
      <c r="K47" s="315"/>
      <c r="L47" s="182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</row>
    <row r="48" spans="1:31" s="183" customFormat="1" ht="16.5" customHeight="1" x14ac:dyDescent="0.2">
      <c r="A48" s="315"/>
      <c r="B48" s="181"/>
      <c r="C48" s="315"/>
      <c r="D48" s="315"/>
      <c r="E48" s="360" t="str">
        <f>E7</f>
        <v>Turistické informační centrum v Opavě - rekonstrukce interiéru</v>
      </c>
      <c r="F48" s="361"/>
      <c r="G48" s="361"/>
      <c r="H48" s="361"/>
      <c r="I48" s="315"/>
      <c r="J48" s="315"/>
      <c r="K48" s="315"/>
      <c r="L48" s="182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</row>
    <row r="49" spans="1:47" s="183" customFormat="1" ht="12" customHeight="1" x14ac:dyDescent="0.2">
      <c r="A49" s="315"/>
      <c r="B49" s="181"/>
      <c r="C49" s="316" t="s">
        <v>95</v>
      </c>
      <c r="D49" s="315"/>
      <c r="E49" s="315"/>
      <c r="F49" s="315"/>
      <c r="G49" s="315"/>
      <c r="H49" s="315"/>
      <c r="I49" s="315"/>
      <c r="J49" s="315"/>
      <c r="K49" s="315"/>
      <c r="L49" s="182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</row>
    <row r="50" spans="1:47" s="183" customFormat="1" ht="16.5" customHeight="1" x14ac:dyDescent="0.2">
      <c r="A50" s="315"/>
      <c r="B50" s="181"/>
      <c r="C50" s="315"/>
      <c r="D50" s="315"/>
      <c r="E50" s="358" t="str">
        <f>E9</f>
        <v>04 - Atypické vybavení</v>
      </c>
      <c r="F50" s="359"/>
      <c r="G50" s="359"/>
      <c r="H50" s="359"/>
      <c r="I50" s="315"/>
      <c r="J50" s="315"/>
      <c r="K50" s="315"/>
      <c r="L50" s="182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</row>
    <row r="51" spans="1:47" s="183" customFormat="1" ht="6.95" customHeight="1" x14ac:dyDescent="0.2">
      <c r="A51" s="315"/>
      <c r="B51" s="181"/>
      <c r="C51" s="315"/>
      <c r="D51" s="315"/>
      <c r="E51" s="315"/>
      <c r="F51" s="315"/>
      <c r="G51" s="315"/>
      <c r="H51" s="315"/>
      <c r="I51" s="315"/>
      <c r="J51" s="315"/>
      <c r="K51" s="315"/>
      <c r="L51" s="182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</row>
    <row r="52" spans="1:47" s="183" customFormat="1" ht="12" customHeight="1" x14ac:dyDescent="0.2">
      <c r="A52" s="315"/>
      <c r="B52" s="181"/>
      <c r="C52" s="316" t="s">
        <v>21</v>
      </c>
      <c r="D52" s="315"/>
      <c r="E52" s="315"/>
      <c r="F52" s="184" t="str">
        <f>F12</f>
        <v xml:space="preserve"> </v>
      </c>
      <c r="G52" s="315"/>
      <c r="H52" s="315"/>
      <c r="I52" s="316" t="s">
        <v>23</v>
      </c>
      <c r="J52" s="185">
        <f>IF(J12="","",J12)</f>
        <v>0</v>
      </c>
      <c r="K52" s="315"/>
      <c r="L52" s="182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</row>
    <row r="53" spans="1:47" s="183" customFormat="1" ht="6.95" customHeight="1" x14ac:dyDescent="0.2">
      <c r="A53" s="315"/>
      <c r="B53" s="181"/>
      <c r="C53" s="315"/>
      <c r="D53" s="315"/>
      <c r="E53" s="315"/>
      <c r="F53" s="315"/>
      <c r="G53" s="315"/>
      <c r="H53" s="315"/>
      <c r="I53" s="315"/>
      <c r="J53" s="315"/>
      <c r="K53" s="315"/>
      <c r="L53" s="182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</row>
    <row r="54" spans="1:47" s="183" customFormat="1" ht="40.15" customHeight="1" x14ac:dyDescent="0.2">
      <c r="A54" s="315"/>
      <c r="B54" s="181"/>
      <c r="C54" s="316" t="s">
        <v>24</v>
      </c>
      <c r="D54" s="315"/>
      <c r="E54" s="315"/>
      <c r="F54" s="184" t="str">
        <f>E15</f>
        <v>Statutární město Opava,Horní náměstí 382/69</v>
      </c>
      <c r="G54" s="315"/>
      <c r="H54" s="315"/>
      <c r="I54" s="316" t="s">
        <v>32</v>
      </c>
      <c r="J54" s="319" t="str">
        <f>E21</f>
        <v>nodum atelier,s.r.o.,Nádražní 49,739 91 Jablunkov</v>
      </c>
      <c r="K54" s="315"/>
      <c r="L54" s="182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</row>
    <row r="55" spans="1:47" s="183" customFormat="1" ht="15.2" customHeight="1" x14ac:dyDescent="0.2">
      <c r="A55" s="315"/>
      <c r="B55" s="181"/>
      <c r="C55" s="316" t="s">
        <v>30</v>
      </c>
      <c r="D55" s="315"/>
      <c r="E55" s="315"/>
      <c r="F55" s="184" t="str">
        <f>IF(E18="","",E18)</f>
        <v>Vyplň údaj</v>
      </c>
      <c r="G55" s="315"/>
      <c r="H55" s="315"/>
      <c r="I55" s="316" t="s">
        <v>37</v>
      </c>
      <c r="J55" s="319" t="str">
        <f>E24</f>
        <v xml:space="preserve"> </v>
      </c>
      <c r="K55" s="315"/>
      <c r="L55" s="182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</row>
    <row r="56" spans="1:47" s="183" customFormat="1" ht="10.35" customHeight="1" x14ac:dyDescent="0.2">
      <c r="A56" s="315"/>
      <c r="B56" s="181"/>
      <c r="C56" s="315"/>
      <c r="D56" s="315"/>
      <c r="E56" s="315"/>
      <c r="F56" s="315"/>
      <c r="G56" s="315"/>
      <c r="H56" s="315"/>
      <c r="I56" s="315"/>
      <c r="J56" s="315"/>
      <c r="K56" s="315"/>
      <c r="L56" s="182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</row>
    <row r="57" spans="1:47" s="183" customFormat="1" ht="29.25" customHeight="1" x14ac:dyDescent="0.2">
      <c r="A57" s="315"/>
      <c r="B57" s="181"/>
      <c r="C57" s="209" t="s">
        <v>97</v>
      </c>
      <c r="D57" s="197"/>
      <c r="E57" s="197"/>
      <c r="F57" s="197"/>
      <c r="G57" s="197"/>
      <c r="H57" s="197"/>
      <c r="I57" s="197"/>
      <c r="J57" s="210" t="s">
        <v>98</v>
      </c>
      <c r="K57" s="197"/>
      <c r="L57" s="182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</row>
    <row r="58" spans="1:47" s="183" customFormat="1" ht="10.35" customHeight="1" x14ac:dyDescent="0.2">
      <c r="A58" s="315"/>
      <c r="B58" s="181"/>
      <c r="C58" s="315"/>
      <c r="D58" s="315"/>
      <c r="E58" s="315"/>
      <c r="F58" s="315"/>
      <c r="G58" s="315"/>
      <c r="H58" s="315"/>
      <c r="I58" s="315"/>
      <c r="J58" s="315"/>
      <c r="K58" s="315"/>
      <c r="L58" s="182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</row>
    <row r="59" spans="1:47" s="183" customFormat="1" ht="22.9" customHeight="1" x14ac:dyDescent="0.2">
      <c r="A59" s="315"/>
      <c r="B59" s="181"/>
      <c r="C59" s="211" t="s">
        <v>72</v>
      </c>
      <c r="D59" s="315"/>
      <c r="E59" s="315"/>
      <c r="F59" s="315"/>
      <c r="G59" s="315"/>
      <c r="H59" s="315"/>
      <c r="I59" s="315"/>
      <c r="J59" s="192">
        <f>J80</f>
        <v>0</v>
      </c>
      <c r="K59" s="315"/>
      <c r="L59" s="182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U59" s="173" t="s">
        <v>99</v>
      </c>
    </row>
    <row r="60" spans="1:47" s="212" customFormat="1" ht="24.95" customHeight="1" x14ac:dyDescent="0.2">
      <c r="B60" s="213"/>
      <c r="D60" s="214" t="s">
        <v>228</v>
      </c>
      <c r="E60" s="215"/>
      <c r="F60" s="215"/>
      <c r="G60" s="215"/>
      <c r="H60" s="215"/>
      <c r="I60" s="215"/>
      <c r="J60" s="216">
        <f>J81</f>
        <v>0</v>
      </c>
      <c r="L60" s="213"/>
    </row>
    <row r="61" spans="1:47" s="183" customFormat="1" ht="21.75" customHeight="1" x14ac:dyDescent="0.2">
      <c r="A61" s="315"/>
      <c r="B61" s="181"/>
      <c r="C61" s="315"/>
      <c r="D61" s="315"/>
      <c r="E61" s="315"/>
      <c r="F61" s="315"/>
      <c r="G61" s="315"/>
      <c r="H61" s="315"/>
      <c r="I61" s="315"/>
      <c r="J61" s="315"/>
      <c r="K61" s="315"/>
      <c r="L61" s="182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</row>
    <row r="62" spans="1:47" s="183" customFormat="1" ht="6.95" customHeight="1" x14ac:dyDescent="0.2">
      <c r="A62" s="315"/>
      <c r="B62" s="204"/>
      <c r="C62" s="205"/>
      <c r="D62" s="205"/>
      <c r="E62" s="205"/>
      <c r="F62" s="205"/>
      <c r="G62" s="205"/>
      <c r="H62" s="205"/>
      <c r="I62" s="205"/>
      <c r="J62" s="205"/>
      <c r="K62" s="205"/>
      <c r="L62" s="182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</row>
    <row r="66" spans="1:63" s="183" customFormat="1" ht="6.95" customHeight="1" x14ac:dyDescent="0.2">
      <c r="A66" s="315"/>
      <c r="B66" s="206"/>
      <c r="C66" s="207"/>
      <c r="D66" s="207"/>
      <c r="E66" s="207"/>
      <c r="F66" s="207"/>
      <c r="G66" s="207"/>
      <c r="H66" s="207"/>
      <c r="I66" s="207"/>
      <c r="J66" s="207"/>
      <c r="K66" s="207"/>
      <c r="L66" s="182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</row>
    <row r="67" spans="1:63" s="183" customFormat="1" ht="24.95" customHeight="1" x14ac:dyDescent="0.2">
      <c r="A67" s="315"/>
      <c r="B67" s="181"/>
      <c r="C67" s="177" t="s">
        <v>105</v>
      </c>
      <c r="D67" s="315"/>
      <c r="E67" s="315"/>
      <c r="F67" s="315"/>
      <c r="G67" s="315"/>
      <c r="H67" s="315"/>
      <c r="I67" s="315"/>
      <c r="J67" s="315"/>
      <c r="K67" s="315"/>
      <c r="L67" s="182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</row>
    <row r="68" spans="1:63" s="183" customFormat="1" ht="6.95" customHeight="1" x14ac:dyDescent="0.2">
      <c r="A68" s="315"/>
      <c r="B68" s="181"/>
      <c r="C68" s="315"/>
      <c r="D68" s="315"/>
      <c r="E68" s="315"/>
      <c r="F68" s="315"/>
      <c r="G68" s="315"/>
      <c r="H68" s="315"/>
      <c r="I68" s="315"/>
      <c r="J68" s="315"/>
      <c r="K68" s="315"/>
      <c r="L68" s="182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</row>
    <row r="69" spans="1:63" s="183" customFormat="1" ht="12" customHeight="1" x14ac:dyDescent="0.2">
      <c r="A69" s="315"/>
      <c r="B69" s="181"/>
      <c r="C69" s="316" t="s">
        <v>17</v>
      </c>
      <c r="D69" s="315"/>
      <c r="E69" s="315"/>
      <c r="F69" s="315"/>
      <c r="G69" s="315"/>
      <c r="H69" s="315"/>
      <c r="I69" s="315"/>
      <c r="J69" s="315"/>
      <c r="K69" s="315"/>
      <c r="L69" s="182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</row>
    <row r="70" spans="1:63" s="183" customFormat="1" ht="16.5" customHeight="1" x14ac:dyDescent="0.2">
      <c r="A70" s="315"/>
      <c r="B70" s="181"/>
      <c r="C70" s="315"/>
      <c r="D70" s="315"/>
      <c r="E70" s="360" t="str">
        <f>E7</f>
        <v>Turistické informační centrum v Opavě - rekonstrukce interiéru</v>
      </c>
      <c r="F70" s="361"/>
      <c r="G70" s="361"/>
      <c r="H70" s="361"/>
      <c r="I70" s="315"/>
      <c r="J70" s="315"/>
      <c r="K70" s="315"/>
      <c r="L70" s="182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</row>
    <row r="71" spans="1:63" s="183" customFormat="1" ht="12" customHeight="1" x14ac:dyDescent="0.2">
      <c r="A71" s="315"/>
      <c r="B71" s="181"/>
      <c r="C71" s="316" t="s">
        <v>95</v>
      </c>
      <c r="D71" s="315"/>
      <c r="E71" s="315"/>
      <c r="F71" s="315"/>
      <c r="G71" s="315"/>
      <c r="H71" s="315"/>
      <c r="I71" s="315"/>
      <c r="J71" s="315"/>
      <c r="K71" s="315"/>
      <c r="L71" s="182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</row>
    <row r="72" spans="1:63" s="183" customFormat="1" ht="16.5" customHeight="1" x14ac:dyDescent="0.2">
      <c r="A72" s="315"/>
      <c r="B72" s="181"/>
      <c r="C72" s="315"/>
      <c r="D72" s="315"/>
      <c r="E72" s="358" t="str">
        <f>E9</f>
        <v>04 - Atypické vybavení</v>
      </c>
      <c r="F72" s="359"/>
      <c r="G72" s="359"/>
      <c r="H72" s="359"/>
      <c r="I72" s="315"/>
      <c r="J72" s="315"/>
      <c r="K72" s="315"/>
      <c r="L72" s="182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</row>
    <row r="73" spans="1:63" s="183" customFormat="1" ht="6.95" customHeight="1" x14ac:dyDescent="0.2">
      <c r="A73" s="315"/>
      <c r="B73" s="181"/>
      <c r="C73" s="315"/>
      <c r="D73" s="315"/>
      <c r="E73" s="315"/>
      <c r="F73" s="315"/>
      <c r="G73" s="315"/>
      <c r="H73" s="315"/>
      <c r="I73" s="315"/>
      <c r="J73" s="315"/>
      <c r="K73" s="315"/>
      <c r="L73" s="182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</row>
    <row r="74" spans="1:63" s="183" customFormat="1" ht="12" customHeight="1" x14ac:dyDescent="0.2">
      <c r="A74" s="315"/>
      <c r="B74" s="181"/>
      <c r="C74" s="316" t="s">
        <v>21</v>
      </c>
      <c r="D74" s="315"/>
      <c r="E74" s="315"/>
      <c r="F74" s="184" t="str">
        <f>F12</f>
        <v xml:space="preserve"> </v>
      </c>
      <c r="G74" s="315"/>
      <c r="H74" s="315"/>
      <c r="I74" s="316" t="s">
        <v>23</v>
      </c>
      <c r="J74" s="185">
        <f>IF(J12="","",J12)</f>
        <v>0</v>
      </c>
      <c r="K74" s="315"/>
      <c r="L74" s="182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</row>
    <row r="75" spans="1:63" s="183" customFormat="1" ht="6.95" customHeight="1" x14ac:dyDescent="0.2">
      <c r="A75" s="315"/>
      <c r="B75" s="181"/>
      <c r="C75" s="315"/>
      <c r="D75" s="315"/>
      <c r="E75" s="315"/>
      <c r="F75" s="315"/>
      <c r="G75" s="315"/>
      <c r="H75" s="315"/>
      <c r="I75" s="315"/>
      <c r="J75" s="315"/>
      <c r="K75" s="315"/>
      <c r="L75" s="182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5"/>
      <c r="AE75" s="315"/>
    </row>
    <row r="76" spans="1:63" s="183" customFormat="1" ht="40.15" customHeight="1" x14ac:dyDescent="0.2">
      <c r="A76" s="315"/>
      <c r="B76" s="181"/>
      <c r="C76" s="316" t="s">
        <v>24</v>
      </c>
      <c r="D76" s="315"/>
      <c r="E76" s="315"/>
      <c r="F76" s="184" t="str">
        <f>E15</f>
        <v>Statutární město Opava,Horní náměstí 382/69</v>
      </c>
      <c r="G76" s="315"/>
      <c r="H76" s="315"/>
      <c r="I76" s="316" t="s">
        <v>32</v>
      </c>
      <c r="J76" s="319" t="str">
        <f>E21</f>
        <v>nodum atelier,s.r.o.,Nádražní 49,739 91 Jablunkov</v>
      </c>
      <c r="K76" s="315"/>
      <c r="L76" s="182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</row>
    <row r="77" spans="1:63" s="183" customFormat="1" ht="15.2" customHeight="1" x14ac:dyDescent="0.2">
      <c r="A77" s="315"/>
      <c r="B77" s="181"/>
      <c r="C77" s="316" t="s">
        <v>30</v>
      </c>
      <c r="D77" s="315"/>
      <c r="E77" s="315"/>
      <c r="F77" s="184" t="str">
        <f>IF(E18="","",E18)</f>
        <v>Vyplň údaj</v>
      </c>
      <c r="G77" s="315"/>
      <c r="H77" s="315"/>
      <c r="I77" s="316" t="s">
        <v>37</v>
      </c>
      <c r="J77" s="319" t="str">
        <f>E24</f>
        <v xml:space="preserve"> </v>
      </c>
      <c r="K77" s="315"/>
      <c r="L77" s="182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</row>
    <row r="78" spans="1:63" s="183" customFormat="1" ht="10.35" customHeight="1" x14ac:dyDescent="0.2">
      <c r="A78" s="315"/>
      <c r="B78" s="181"/>
      <c r="C78" s="315"/>
      <c r="D78" s="315"/>
      <c r="E78" s="315"/>
      <c r="F78" s="315"/>
      <c r="G78" s="315"/>
      <c r="H78" s="315"/>
      <c r="I78" s="315"/>
      <c r="J78" s="315"/>
      <c r="K78" s="315"/>
      <c r="L78" s="182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</row>
    <row r="79" spans="1:63" s="231" customFormat="1" ht="29.25" customHeight="1" x14ac:dyDescent="0.2">
      <c r="A79" s="222"/>
      <c r="B79" s="223"/>
      <c r="C79" s="224" t="s">
        <v>106</v>
      </c>
      <c r="D79" s="225" t="s">
        <v>59</v>
      </c>
      <c r="E79" s="225" t="s">
        <v>55</v>
      </c>
      <c r="F79" s="225" t="s">
        <v>56</v>
      </c>
      <c r="G79" s="225" t="s">
        <v>107</v>
      </c>
      <c r="H79" s="225" t="s">
        <v>108</v>
      </c>
      <c r="I79" s="225" t="s">
        <v>109</v>
      </c>
      <c r="J79" s="225" t="s">
        <v>98</v>
      </c>
      <c r="K79" s="226" t="s">
        <v>110</v>
      </c>
      <c r="L79" s="227"/>
      <c r="M79" s="228" t="s">
        <v>3</v>
      </c>
      <c r="N79" s="229" t="s">
        <v>44</v>
      </c>
      <c r="O79" s="229" t="s">
        <v>111</v>
      </c>
      <c r="P79" s="229" t="s">
        <v>112</v>
      </c>
      <c r="Q79" s="229" t="s">
        <v>113</v>
      </c>
      <c r="R79" s="229" t="s">
        <v>114</v>
      </c>
      <c r="S79" s="229" t="s">
        <v>115</v>
      </c>
      <c r="T79" s="230" t="s">
        <v>116</v>
      </c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</row>
    <row r="80" spans="1:63" s="183" customFormat="1" ht="22.9" customHeight="1" x14ac:dyDescent="0.25">
      <c r="A80" s="315"/>
      <c r="B80" s="181"/>
      <c r="C80" s="232" t="s">
        <v>117</v>
      </c>
      <c r="D80" s="315"/>
      <c r="E80" s="315"/>
      <c r="F80" s="315"/>
      <c r="G80" s="315"/>
      <c r="H80" s="315"/>
      <c r="I80" s="315"/>
      <c r="J80" s="233">
        <f>BK80</f>
        <v>0</v>
      </c>
      <c r="K80" s="315"/>
      <c r="L80" s="181"/>
      <c r="M80" s="234"/>
      <c r="N80" s="235"/>
      <c r="O80" s="190"/>
      <c r="P80" s="236">
        <f>P81</f>
        <v>0</v>
      </c>
      <c r="Q80" s="190"/>
      <c r="R80" s="236">
        <f>R81</f>
        <v>0</v>
      </c>
      <c r="S80" s="190"/>
      <c r="T80" s="237">
        <f>T81</f>
        <v>0</v>
      </c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T80" s="173" t="s">
        <v>73</v>
      </c>
      <c r="AU80" s="173" t="s">
        <v>99</v>
      </c>
      <c r="BK80" s="238">
        <f>BK81</f>
        <v>0</v>
      </c>
    </row>
    <row r="81" spans="1:65" s="239" customFormat="1" ht="25.9" customHeight="1" x14ac:dyDescent="0.2">
      <c r="B81" s="240"/>
      <c r="D81" s="241" t="s">
        <v>73</v>
      </c>
      <c r="E81" s="242" t="s">
        <v>158</v>
      </c>
      <c r="F81" s="242" t="s">
        <v>229</v>
      </c>
      <c r="J81" s="243">
        <f>BK81</f>
        <v>0</v>
      </c>
      <c r="L81" s="240"/>
      <c r="M81" s="244"/>
      <c r="N81" s="245"/>
      <c r="O81" s="245"/>
      <c r="P81" s="246">
        <f>SUM(P82:P145)</f>
        <v>0</v>
      </c>
      <c r="Q81" s="245"/>
      <c r="R81" s="246">
        <f>SUM(R82:R145)</f>
        <v>0</v>
      </c>
      <c r="S81" s="245"/>
      <c r="T81" s="247">
        <f>SUM(T82:T145)</f>
        <v>0</v>
      </c>
      <c r="AR81" s="241" t="s">
        <v>124</v>
      </c>
      <c r="AT81" s="248" t="s">
        <v>73</v>
      </c>
      <c r="AU81" s="248" t="s">
        <v>74</v>
      </c>
      <c r="AY81" s="241" t="s">
        <v>120</v>
      </c>
      <c r="BK81" s="249">
        <f>SUM(BK82:BK145)</f>
        <v>0</v>
      </c>
    </row>
    <row r="82" spans="1:65" s="183" customFormat="1" ht="24.2" customHeight="1" x14ac:dyDescent="0.2">
      <c r="A82" s="315"/>
      <c r="B82" s="181"/>
      <c r="C82" s="309" t="s">
        <v>80</v>
      </c>
      <c r="D82" s="293" t="s">
        <v>157</v>
      </c>
      <c r="E82" s="294" t="s">
        <v>230</v>
      </c>
      <c r="F82" s="295" t="s">
        <v>553</v>
      </c>
      <c r="G82" s="296" t="s">
        <v>154</v>
      </c>
      <c r="H82" s="297">
        <v>32</v>
      </c>
      <c r="I82" s="82"/>
      <c r="J82" s="298">
        <f>ROUND(I82*H82,2)</f>
        <v>0</v>
      </c>
      <c r="K82" s="295" t="s">
        <v>3</v>
      </c>
      <c r="L82" s="299"/>
      <c r="M82" s="300" t="s">
        <v>3</v>
      </c>
      <c r="N82" s="301" t="s">
        <v>45</v>
      </c>
      <c r="O82" s="260"/>
      <c r="P82" s="261">
        <f>O82*H82</f>
        <v>0</v>
      </c>
      <c r="Q82" s="261">
        <v>0</v>
      </c>
      <c r="R82" s="261">
        <f>Q82*H82</f>
        <v>0</v>
      </c>
      <c r="S82" s="261">
        <v>0</v>
      </c>
      <c r="T82" s="262">
        <f>S82*H82</f>
        <v>0</v>
      </c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R82" s="263" t="s">
        <v>161</v>
      </c>
      <c r="AT82" s="263" t="s">
        <v>157</v>
      </c>
      <c r="AU82" s="263" t="s">
        <v>80</v>
      </c>
      <c r="AY82" s="173" t="s">
        <v>120</v>
      </c>
      <c r="BE82" s="264">
        <f>IF(N82="základní",J82,0)</f>
        <v>0</v>
      </c>
      <c r="BF82" s="264">
        <f>IF(N82="snížená",J82,0)</f>
        <v>0</v>
      </c>
      <c r="BG82" s="264">
        <f>IF(N82="zákl. přenesená",J82,0)</f>
        <v>0</v>
      </c>
      <c r="BH82" s="264">
        <f>IF(N82="sníž. přenesená",J82,0)</f>
        <v>0</v>
      </c>
      <c r="BI82" s="264">
        <f>IF(N82="nulová",J82,0)</f>
        <v>0</v>
      </c>
      <c r="BJ82" s="173" t="s">
        <v>80</v>
      </c>
      <c r="BK82" s="264">
        <f>ROUND(I82*H82,2)</f>
        <v>0</v>
      </c>
      <c r="BL82" s="173" t="s">
        <v>161</v>
      </c>
      <c r="BM82" s="263" t="s">
        <v>231</v>
      </c>
    </row>
    <row r="83" spans="1:65" s="183" customFormat="1" ht="19.5" x14ac:dyDescent="0.2">
      <c r="A83" s="315"/>
      <c r="B83" s="181"/>
      <c r="C83" s="311"/>
      <c r="D83" s="270" t="s">
        <v>152</v>
      </c>
      <c r="E83" s="315"/>
      <c r="F83" s="292" t="s">
        <v>232</v>
      </c>
      <c r="G83" s="315"/>
      <c r="H83" s="315"/>
      <c r="I83" s="315"/>
      <c r="J83" s="315"/>
      <c r="K83" s="315"/>
      <c r="L83" s="181"/>
      <c r="M83" s="265"/>
      <c r="N83" s="266"/>
      <c r="O83" s="260"/>
      <c r="P83" s="260"/>
      <c r="Q83" s="260"/>
      <c r="R83" s="260"/>
      <c r="S83" s="260"/>
      <c r="T83" s="267"/>
      <c r="U83" s="315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T83" s="173" t="s">
        <v>152</v>
      </c>
      <c r="AU83" s="173" t="s">
        <v>80</v>
      </c>
    </row>
    <row r="84" spans="1:65" s="268" customFormat="1" x14ac:dyDescent="0.2">
      <c r="B84" s="269"/>
      <c r="C84" s="306"/>
      <c r="D84" s="270" t="s">
        <v>125</v>
      </c>
      <c r="E84" s="271" t="s">
        <v>3</v>
      </c>
      <c r="F84" s="272" t="s">
        <v>233</v>
      </c>
      <c r="H84" s="271" t="s">
        <v>3</v>
      </c>
      <c r="L84" s="269"/>
      <c r="M84" s="273"/>
      <c r="N84" s="274"/>
      <c r="O84" s="274"/>
      <c r="P84" s="274"/>
      <c r="Q84" s="274"/>
      <c r="R84" s="274"/>
      <c r="S84" s="274"/>
      <c r="T84" s="275"/>
      <c r="AT84" s="271" t="s">
        <v>125</v>
      </c>
      <c r="AU84" s="271" t="s">
        <v>80</v>
      </c>
      <c r="AV84" s="268" t="s">
        <v>80</v>
      </c>
      <c r="AW84" s="268" t="s">
        <v>36</v>
      </c>
      <c r="AX84" s="268" t="s">
        <v>74</v>
      </c>
      <c r="AY84" s="271" t="s">
        <v>120</v>
      </c>
    </row>
    <row r="85" spans="1:65" s="276" customFormat="1" x14ac:dyDescent="0.2">
      <c r="B85" s="277"/>
      <c r="C85" s="307"/>
      <c r="D85" s="270" t="s">
        <v>125</v>
      </c>
      <c r="E85" s="278" t="s">
        <v>3</v>
      </c>
      <c r="F85" s="279" t="s">
        <v>156</v>
      </c>
      <c r="H85" s="280">
        <v>32</v>
      </c>
      <c r="L85" s="277"/>
      <c r="M85" s="281"/>
      <c r="N85" s="282"/>
      <c r="O85" s="282"/>
      <c r="P85" s="282"/>
      <c r="Q85" s="282"/>
      <c r="R85" s="282"/>
      <c r="S85" s="282"/>
      <c r="T85" s="283"/>
      <c r="AT85" s="278" t="s">
        <v>125</v>
      </c>
      <c r="AU85" s="278" t="s">
        <v>80</v>
      </c>
      <c r="AV85" s="276" t="s">
        <v>81</v>
      </c>
      <c r="AW85" s="276" t="s">
        <v>36</v>
      </c>
      <c r="AX85" s="276" t="s">
        <v>74</v>
      </c>
      <c r="AY85" s="278" t="s">
        <v>120</v>
      </c>
    </row>
    <row r="86" spans="1:65" s="284" customFormat="1" x14ac:dyDescent="0.2">
      <c r="B86" s="285"/>
      <c r="C86" s="308"/>
      <c r="D86" s="270" t="s">
        <v>125</v>
      </c>
      <c r="E86" s="286" t="s">
        <v>3</v>
      </c>
      <c r="F86" s="287" t="s">
        <v>126</v>
      </c>
      <c r="H86" s="288">
        <v>32</v>
      </c>
      <c r="L86" s="285"/>
      <c r="M86" s="289"/>
      <c r="N86" s="290"/>
      <c r="O86" s="290"/>
      <c r="P86" s="290"/>
      <c r="Q86" s="290"/>
      <c r="R86" s="290"/>
      <c r="S86" s="290"/>
      <c r="T86" s="291"/>
      <c r="AT86" s="286" t="s">
        <v>125</v>
      </c>
      <c r="AU86" s="286" t="s">
        <v>80</v>
      </c>
      <c r="AV86" s="284" t="s">
        <v>124</v>
      </c>
      <c r="AW86" s="284" t="s">
        <v>36</v>
      </c>
      <c r="AX86" s="284" t="s">
        <v>80</v>
      </c>
      <c r="AY86" s="286" t="s">
        <v>120</v>
      </c>
    </row>
    <row r="87" spans="1:65" s="183" customFormat="1" ht="66.75" customHeight="1" x14ac:dyDescent="0.2">
      <c r="A87" s="315"/>
      <c r="B87" s="181"/>
      <c r="C87" s="309" t="s">
        <v>81</v>
      </c>
      <c r="D87" s="293" t="s">
        <v>157</v>
      </c>
      <c r="E87" s="294" t="s">
        <v>234</v>
      </c>
      <c r="F87" s="295" t="s">
        <v>235</v>
      </c>
      <c r="G87" s="296" t="s">
        <v>154</v>
      </c>
      <c r="H87" s="297">
        <v>1</v>
      </c>
      <c r="I87" s="82"/>
      <c r="J87" s="298">
        <f>ROUND(I87*H87,2)</f>
        <v>0</v>
      </c>
      <c r="K87" s="295" t="s">
        <v>3</v>
      </c>
      <c r="L87" s="299"/>
      <c r="M87" s="300" t="s">
        <v>3</v>
      </c>
      <c r="N87" s="301" t="s">
        <v>45</v>
      </c>
      <c r="O87" s="260"/>
      <c r="P87" s="261">
        <f>O87*H87</f>
        <v>0</v>
      </c>
      <c r="Q87" s="261">
        <v>0</v>
      </c>
      <c r="R87" s="261">
        <f>Q87*H87</f>
        <v>0</v>
      </c>
      <c r="S87" s="261">
        <v>0</v>
      </c>
      <c r="T87" s="262">
        <f>S87*H87</f>
        <v>0</v>
      </c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R87" s="263" t="s">
        <v>161</v>
      </c>
      <c r="AT87" s="263" t="s">
        <v>157</v>
      </c>
      <c r="AU87" s="263" t="s">
        <v>80</v>
      </c>
      <c r="AY87" s="173" t="s">
        <v>120</v>
      </c>
      <c r="BE87" s="264">
        <f>IF(N87="základní",J87,0)</f>
        <v>0</v>
      </c>
      <c r="BF87" s="264">
        <f>IF(N87="snížená",J87,0)</f>
        <v>0</v>
      </c>
      <c r="BG87" s="264">
        <f>IF(N87="zákl. přenesená",J87,0)</f>
        <v>0</v>
      </c>
      <c r="BH87" s="264">
        <f>IF(N87="sníž. přenesená",J87,0)</f>
        <v>0</v>
      </c>
      <c r="BI87" s="264">
        <f>IF(N87="nulová",J87,0)</f>
        <v>0</v>
      </c>
      <c r="BJ87" s="173" t="s">
        <v>80</v>
      </c>
      <c r="BK87" s="264">
        <f>ROUND(I87*H87,2)</f>
        <v>0</v>
      </c>
      <c r="BL87" s="173" t="s">
        <v>161</v>
      </c>
      <c r="BM87" s="263" t="s">
        <v>236</v>
      </c>
    </row>
    <row r="88" spans="1:65" s="183" customFormat="1" ht="29.25" x14ac:dyDescent="0.2">
      <c r="A88" s="315"/>
      <c r="B88" s="181"/>
      <c r="C88" s="311"/>
      <c r="D88" s="270" t="s">
        <v>152</v>
      </c>
      <c r="E88" s="315"/>
      <c r="F88" s="292" t="s">
        <v>237</v>
      </c>
      <c r="G88" s="315"/>
      <c r="H88" s="315"/>
      <c r="I88" s="315"/>
      <c r="J88" s="315"/>
      <c r="K88" s="315"/>
      <c r="L88" s="181"/>
      <c r="M88" s="265"/>
      <c r="N88" s="266"/>
      <c r="O88" s="260"/>
      <c r="P88" s="260"/>
      <c r="Q88" s="260"/>
      <c r="R88" s="260"/>
      <c r="S88" s="260"/>
      <c r="T88" s="267"/>
      <c r="U88" s="315"/>
      <c r="V88" s="315"/>
      <c r="W88" s="315"/>
      <c r="X88" s="315"/>
      <c r="Y88" s="315"/>
      <c r="Z88" s="315"/>
      <c r="AA88" s="315"/>
      <c r="AB88" s="315"/>
      <c r="AC88" s="315"/>
      <c r="AD88" s="315"/>
      <c r="AE88" s="315"/>
      <c r="AT88" s="173" t="s">
        <v>152</v>
      </c>
      <c r="AU88" s="173" t="s">
        <v>80</v>
      </c>
    </row>
    <row r="89" spans="1:65" s="268" customFormat="1" x14ac:dyDescent="0.2">
      <c r="B89" s="269"/>
      <c r="C89" s="306"/>
      <c r="D89" s="270" t="s">
        <v>125</v>
      </c>
      <c r="E89" s="271" t="s">
        <v>3</v>
      </c>
      <c r="F89" s="272" t="s">
        <v>233</v>
      </c>
      <c r="H89" s="271" t="s">
        <v>3</v>
      </c>
      <c r="L89" s="269"/>
      <c r="M89" s="273"/>
      <c r="N89" s="274"/>
      <c r="O89" s="274"/>
      <c r="P89" s="274"/>
      <c r="Q89" s="274"/>
      <c r="R89" s="274"/>
      <c r="S89" s="274"/>
      <c r="T89" s="275"/>
      <c r="AT89" s="271" t="s">
        <v>125</v>
      </c>
      <c r="AU89" s="271" t="s">
        <v>80</v>
      </c>
      <c r="AV89" s="268" t="s">
        <v>80</v>
      </c>
      <c r="AW89" s="268" t="s">
        <v>36</v>
      </c>
      <c r="AX89" s="268" t="s">
        <v>74</v>
      </c>
      <c r="AY89" s="271" t="s">
        <v>120</v>
      </c>
    </row>
    <row r="90" spans="1:65" s="276" customFormat="1" x14ac:dyDescent="0.2">
      <c r="B90" s="277"/>
      <c r="C90" s="307"/>
      <c r="D90" s="270" t="s">
        <v>125</v>
      </c>
      <c r="E90" s="278" t="s">
        <v>3</v>
      </c>
      <c r="F90" s="279" t="s">
        <v>80</v>
      </c>
      <c r="H90" s="280">
        <v>1</v>
      </c>
      <c r="L90" s="277"/>
      <c r="M90" s="281"/>
      <c r="N90" s="282"/>
      <c r="O90" s="282"/>
      <c r="P90" s="282"/>
      <c r="Q90" s="282"/>
      <c r="R90" s="282"/>
      <c r="S90" s="282"/>
      <c r="T90" s="283"/>
      <c r="AT90" s="278" t="s">
        <v>125</v>
      </c>
      <c r="AU90" s="278" t="s">
        <v>80</v>
      </c>
      <c r="AV90" s="276" t="s">
        <v>81</v>
      </c>
      <c r="AW90" s="276" t="s">
        <v>36</v>
      </c>
      <c r="AX90" s="276" t="s">
        <v>74</v>
      </c>
      <c r="AY90" s="278" t="s">
        <v>120</v>
      </c>
    </row>
    <row r="91" spans="1:65" s="284" customFormat="1" x14ac:dyDescent="0.2">
      <c r="B91" s="285"/>
      <c r="C91" s="308"/>
      <c r="D91" s="270" t="s">
        <v>125</v>
      </c>
      <c r="E91" s="286" t="s">
        <v>3</v>
      </c>
      <c r="F91" s="287" t="s">
        <v>126</v>
      </c>
      <c r="H91" s="288">
        <v>1</v>
      </c>
      <c r="L91" s="285"/>
      <c r="M91" s="289"/>
      <c r="N91" s="290"/>
      <c r="O91" s="290"/>
      <c r="P91" s="290"/>
      <c r="Q91" s="290"/>
      <c r="R91" s="290"/>
      <c r="S91" s="290"/>
      <c r="T91" s="291"/>
      <c r="AT91" s="286" t="s">
        <v>125</v>
      </c>
      <c r="AU91" s="286" t="s">
        <v>80</v>
      </c>
      <c r="AV91" s="284" t="s">
        <v>124</v>
      </c>
      <c r="AW91" s="284" t="s">
        <v>36</v>
      </c>
      <c r="AX91" s="284" t="s">
        <v>80</v>
      </c>
      <c r="AY91" s="286" t="s">
        <v>120</v>
      </c>
    </row>
    <row r="92" spans="1:65" s="183" customFormat="1" ht="49.15" customHeight="1" x14ac:dyDescent="0.2">
      <c r="A92" s="315"/>
      <c r="B92" s="181"/>
      <c r="C92" s="309" t="s">
        <v>127</v>
      </c>
      <c r="D92" s="293" t="s">
        <v>157</v>
      </c>
      <c r="E92" s="294" t="s">
        <v>238</v>
      </c>
      <c r="F92" s="295" t="s">
        <v>239</v>
      </c>
      <c r="G92" s="296" t="s">
        <v>154</v>
      </c>
      <c r="H92" s="297">
        <v>2</v>
      </c>
      <c r="I92" s="82"/>
      <c r="J92" s="298">
        <f>ROUND(I92*H92,2)</f>
        <v>0</v>
      </c>
      <c r="K92" s="295" t="s">
        <v>3</v>
      </c>
      <c r="L92" s="299"/>
      <c r="M92" s="300" t="s">
        <v>3</v>
      </c>
      <c r="N92" s="301" t="s">
        <v>45</v>
      </c>
      <c r="O92" s="260"/>
      <c r="P92" s="261">
        <f>O92*H92</f>
        <v>0</v>
      </c>
      <c r="Q92" s="261">
        <v>0</v>
      </c>
      <c r="R92" s="261">
        <f>Q92*H92</f>
        <v>0</v>
      </c>
      <c r="S92" s="261">
        <v>0</v>
      </c>
      <c r="T92" s="262">
        <f>S92*H92</f>
        <v>0</v>
      </c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R92" s="263" t="s">
        <v>161</v>
      </c>
      <c r="AT92" s="263" t="s">
        <v>157</v>
      </c>
      <c r="AU92" s="263" t="s">
        <v>80</v>
      </c>
      <c r="AY92" s="173" t="s">
        <v>120</v>
      </c>
      <c r="BE92" s="264">
        <f>IF(N92="základní",J92,0)</f>
        <v>0</v>
      </c>
      <c r="BF92" s="264">
        <f>IF(N92="snížená",J92,0)</f>
        <v>0</v>
      </c>
      <c r="BG92" s="264">
        <f>IF(N92="zákl. přenesená",J92,0)</f>
        <v>0</v>
      </c>
      <c r="BH92" s="264">
        <f>IF(N92="sníž. přenesená",J92,0)</f>
        <v>0</v>
      </c>
      <c r="BI92" s="264">
        <f>IF(N92="nulová",J92,0)</f>
        <v>0</v>
      </c>
      <c r="BJ92" s="173" t="s">
        <v>80</v>
      </c>
      <c r="BK92" s="264">
        <f>ROUND(I92*H92,2)</f>
        <v>0</v>
      </c>
      <c r="BL92" s="173" t="s">
        <v>161</v>
      </c>
      <c r="BM92" s="263" t="s">
        <v>240</v>
      </c>
    </row>
    <row r="93" spans="1:65" s="183" customFormat="1" ht="29.25" x14ac:dyDescent="0.2">
      <c r="A93" s="315"/>
      <c r="B93" s="181"/>
      <c r="C93" s="311"/>
      <c r="D93" s="270" t="s">
        <v>152</v>
      </c>
      <c r="E93" s="315"/>
      <c r="F93" s="292" t="s">
        <v>241</v>
      </c>
      <c r="G93" s="315"/>
      <c r="H93" s="315"/>
      <c r="I93" s="315"/>
      <c r="J93" s="315"/>
      <c r="K93" s="315"/>
      <c r="L93" s="181"/>
      <c r="M93" s="265"/>
      <c r="N93" s="266"/>
      <c r="O93" s="260"/>
      <c r="P93" s="260"/>
      <c r="Q93" s="260"/>
      <c r="R93" s="260"/>
      <c r="S93" s="260"/>
      <c r="T93" s="267"/>
      <c r="U93" s="315"/>
      <c r="V93" s="315"/>
      <c r="W93" s="315"/>
      <c r="X93" s="315"/>
      <c r="Y93" s="315"/>
      <c r="Z93" s="315"/>
      <c r="AA93" s="315"/>
      <c r="AB93" s="315"/>
      <c r="AC93" s="315"/>
      <c r="AD93" s="315"/>
      <c r="AE93" s="315"/>
      <c r="AT93" s="173" t="s">
        <v>152</v>
      </c>
      <c r="AU93" s="173" t="s">
        <v>80</v>
      </c>
    </row>
    <row r="94" spans="1:65" s="268" customFormat="1" x14ac:dyDescent="0.2">
      <c r="B94" s="269"/>
      <c r="C94" s="306"/>
      <c r="D94" s="270" t="s">
        <v>125</v>
      </c>
      <c r="E94" s="271" t="s">
        <v>3</v>
      </c>
      <c r="F94" s="272" t="s">
        <v>233</v>
      </c>
      <c r="H94" s="271" t="s">
        <v>3</v>
      </c>
      <c r="L94" s="269"/>
      <c r="M94" s="273"/>
      <c r="N94" s="274"/>
      <c r="O94" s="274"/>
      <c r="P94" s="274"/>
      <c r="Q94" s="274"/>
      <c r="R94" s="274"/>
      <c r="S94" s="274"/>
      <c r="T94" s="275"/>
      <c r="AT94" s="271" t="s">
        <v>125</v>
      </c>
      <c r="AU94" s="271" t="s">
        <v>80</v>
      </c>
      <c r="AV94" s="268" t="s">
        <v>80</v>
      </c>
      <c r="AW94" s="268" t="s">
        <v>36</v>
      </c>
      <c r="AX94" s="268" t="s">
        <v>74</v>
      </c>
      <c r="AY94" s="271" t="s">
        <v>120</v>
      </c>
    </row>
    <row r="95" spans="1:65" s="276" customFormat="1" x14ac:dyDescent="0.2">
      <c r="B95" s="277"/>
      <c r="C95" s="307"/>
      <c r="D95" s="270" t="s">
        <v>125</v>
      </c>
      <c r="E95" s="278" t="s">
        <v>3</v>
      </c>
      <c r="F95" s="279" t="s">
        <v>81</v>
      </c>
      <c r="H95" s="280">
        <v>2</v>
      </c>
      <c r="L95" s="277"/>
      <c r="M95" s="281"/>
      <c r="N95" s="282"/>
      <c r="O95" s="282"/>
      <c r="P95" s="282"/>
      <c r="Q95" s="282"/>
      <c r="R95" s="282"/>
      <c r="S95" s="282"/>
      <c r="T95" s="283"/>
      <c r="AT95" s="278" t="s">
        <v>125</v>
      </c>
      <c r="AU95" s="278" t="s">
        <v>80</v>
      </c>
      <c r="AV95" s="276" t="s">
        <v>81</v>
      </c>
      <c r="AW95" s="276" t="s">
        <v>36</v>
      </c>
      <c r="AX95" s="276" t="s">
        <v>74</v>
      </c>
      <c r="AY95" s="278" t="s">
        <v>120</v>
      </c>
    </row>
    <row r="96" spans="1:65" s="284" customFormat="1" x14ac:dyDescent="0.2">
      <c r="B96" s="285"/>
      <c r="C96" s="308"/>
      <c r="D96" s="270" t="s">
        <v>125</v>
      </c>
      <c r="E96" s="286" t="s">
        <v>3</v>
      </c>
      <c r="F96" s="287" t="s">
        <v>126</v>
      </c>
      <c r="H96" s="288">
        <v>2</v>
      </c>
      <c r="L96" s="285"/>
      <c r="M96" s="289"/>
      <c r="N96" s="290"/>
      <c r="O96" s="290"/>
      <c r="P96" s="290"/>
      <c r="Q96" s="290"/>
      <c r="R96" s="290"/>
      <c r="S96" s="290"/>
      <c r="T96" s="291"/>
      <c r="AT96" s="286" t="s">
        <v>125</v>
      </c>
      <c r="AU96" s="286" t="s">
        <v>80</v>
      </c>
      <c r="AV96" s="284" t="s">
        <v>124</v>
      </c>
      <c r="AW96" s="284" t="s">
        <v>36</v>
      </c>
      <c r="AX96" s="284" t="s">
        <v>80</v>
      </c>
      <c r="AY96" s="286" t="s">
        <v>120</v>
      </c>
    </row>
    <row r="97" spans="1:65" s="183" customFormat="1" ht="37.9" customHeight="1" x14ac:dyDescent="0.2">
      <c r="A97" s="315"/>
      <c r="B97" s="181"/>
      <c r="C97" s="309" t="s">
        <v>124</v>
      </c>
      <c r="D97" s="293" t="s">
        <v>157</v>
      </c>
      <c r="E97" s="294" t="s">
        <v>242</v>
      </c>
      <c r="F97" s="295" t="s">
        <v>243</v>
      </c>
      <c r="G97" s="296" t="s">
        <v>154</v>
      </c>
      <c r="H97" s="297">
        <v>1</v>
      </c>
      <c r="I97" s="82"/>
      <c r="J97" s="298">
        <f>ROUND(I97*H97,2)</f>
        <v>0</v>
      </c>
      <c r="K97" s="295" t="s">
        <v>3</v>
      </c>
      <c r="L97" s="299"/>
      <c r="M97" s="300" t="s">
        <v>3</v>
      </c>
      <c r="N97" s="301" t="s">
        <v>45</v>
      </c>
      <c r="O97" s="260"/>
      <c r="P97" s="261">
        <f>O97*H97</f>
        <v>0</v>
      </c>
      <c r="Q97" s="261">
        <v>0</v>
      </c>
      <c r="R97" s="261">
        <f>Q97*H97</f>
        <v>0</v>
      </c>
      <c r="S97" s="261">
        <v>0</v>
      </c>
      <c r="T97" s="262">
        <f>S97*H97</f>
        <v>0</v>
      </c>
      <c r="U97" s="315"/>
      <c r="V97" s="315"/>
      <c r="W97" s="315"/>
      <c r="X97" s="315"/>
      <c r="Y97" s="315"/>
      <c r="Z97" s="315"/>
      <c r="AA97" s="315"/>
      <c r="AB97" s="315"/>
      <c r="AC97" s="315"/>
      <c r="AD97" s="315"/>
      <c r="AE97" s="315"/>
      <c r="AR97" s="263" t="s">
        <v>161</v>
      </c>
      <c r="AT97" s="263" t="s">
        <v>157</v>
      </c>
      <c r="AU97" s="263" t="s">
        <v>80</v>
      </c>
      <c r="AY97" s="173" t="s">
        <v>120</v>
      </c>
      <c r="BE97" s="264">
        <f>IF(N97="základní",J97,0)</f>
        <v>0</v>
      </c>
      <c r="BF97" s="264">
        <f>IF(N97="snížená",J97,0)</f>
        <v>0</v>
      </c>
      <c r="BG97" s="264">
        <f>IF(N97="zákl. přenesená",J97,0)</f>
        <v>0</v>
      </c>
      <c r="BH97" s="264">
        <f>IF(N97="sníž. přenesená",J97,0)</f>
        <v>0</v>
      </c>
      <c r="BI97" s="264">
        <f>IF(N97="nulová",J97,0)</f>
        <v>0</v>
      </c>
      <c r="BJ97" s="173" t="s">
        <v>80</v>
      </c>
      <c r="BK97" s="264">
        <f>ROUND(I97*H97,2)</f>
        <v>0</v>
      </c>
      <c r="BL97" s="173" t="s">
        <v>161</v>
      </c>
      <c r="BM97" s="263" t="s">
        <v>244</v>
      </c>
    </row>
    <row r="98" spans="1:65" s="183" customFormat="1" ht="29.25" x14ac:dyDescent="0.2">
      <c r="A98" s="315"/>
      <c r="B98" s="181"/>
      <c r="C98" s="311"/>
      <c r="D98" s="270" t="s">
        <v>152</v>
      </c>
      <c r="E98" s="315"/>
      <c r="F98" s="292" t="s">
        <v>237</v>
      </c>
      <c r="G98" s="315"/>
      <c r="H98" s="315"/>
      <c r="I98" s="315"/>
      <c r="J98" s="315"/>
      <c r="K98" s="315"/>
      <c r="L98" s="181"/>
      <c r="M98" s="265"/>
      <c r="N98" s="266"/>
      <c r="O98" s="260"/>
      <c r="P98" s="260"/>
      <c r="Q98" s="260"/>
      <c r="R98" s="260"/>
      <c r="S98" s="260"/>
      <c r="T98" s="267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T98" s="173" t="s">
        <v>152</v>
      </c>
      <c r="AU98" s="173" t="s">
        <v>80</v>
      </c>
    </row>
    <row r="99" spans="1:65" s="268" customFormat="1" x14ac:dyDescent="0.2">
      <c r="B99" s="269"/>
      <c r="C99" s="306"/>
      <c r="D99" s="270" t="s">
        <v>125</v>
      </c>
      <c r="E99" s="271" t="s">
        <v>3</v>
      </c>
      <c r="F99" s="272" t="s">
        <v>233</v>
      </c>
      <c r="H99" s="271" t="s">
        <v>3</v>
      </c>
      <c r="L99" s="269"/>
      <c r="M99" s="273"/>
      <c r="N99" s="274"/>
      <c r="O99" s="274"/>
      <c r="P99" s="274"/>
      <c r="Q99" s="274"/>
      <c r="R99" s="274"/>
      <c r="S99" s="274"/>
      <c r="T99" s="275"/>
      <c r="AT99" s="271" t="s">
        <v>125</v>
      </c>
      <c r="AU99" s="271" t="s">
        <v>80</v>
      </c>
      <c r="AV99" s="268" t="s">
        <v>80</v>
      </c>
      <c r="AW99" s="268" t="s">
        <v>36</v>
      </c>
      <c r="AX99" s="268" t="s">
        <v>74</v>
      </c>
      <c r="AY99" s="271" t="s">
        <v>120</v>
      </c>
    </row>
    <row r="100" spans="1:65" s="276" customFormat="1" x14ac:dyDescent="0.2">
      <c r="B100" s="277"/>
      <c r="C100" s="307"/>
      <c r="D100" s="270" t="s">
        <v>125</v>
      </c>
      <c r="E100" s="278" t="s">
        <v>3</v>
      </c>
      <c r="F100" s="279" t="s">
        <v>80</v>
      </c>
      <c r="H100" s="280">
        <v>1</v>
      </c>
      <c r="L100" s="277"/>
      <c r="M100" s="281"/>
      <c r="N100" s="282"/>
      <c r="O100" s="282"/>
      <c r="P100" s="282"/>
      <c r="Q100" s="282"/>
      <c r="R100" s="282"/>
      <c r="S100" s="282"/>
      <c r="T100" s="283"/>
      <c r="AT100" s="278" t="s">
        <v>125</v>
      </c>
      <c r="AU100" s="278" t="s">
        <v>80</v>
      </c>
      <c r="AV100" s="276" t="s">
        <v>81</v>
      </c>
      <c r="AW100" s="276" t="s">
        <v>36</v>
      </c>
      <c r="AX100" s="276" t="s">
        <v>74</v>
      </c>
      <c r="AY100" s="278" t="s">
        <v>120</v>
      </c>
    </row>
    <row r="101" spans="1:65" s="284" customFormat="1" x14ac:dyDescent="0.2">
      <c r="B101" s="285"/>
      <c r="C101" s="308"/>
      <c r="D101" s="270" t="s">
        <v>125</v>
      </c>
      <c r="E101" s="286" t="s">
        <v>3</v>
      </c>
      <c r="F101" s="287" t="s">
        <v>126</v>
      </c>
      <c r="H101" s="288">
        <v>1</v>
      </c>
      <c r="L101" s="285"/>
      <c r="M101" s="289"/>
      <c r="N101" s="290"/>
      <c r="O101" s="290"/>
      <c r="P101" s="290"/>
      <c r="Q101" s="290"/>
      <c r="R101" s="290"/>
      <c r="S101" s="290"/>
      <c r="T101" s="291"/>
      <c r="AT101" s="286" t="s">
        <v>125</v>
      </c>
      <c r="AU101" s="286" t="s">
        <v>80</v>
      </c>
      <c r="AV101" s="284" t="s">
        <v>124</v>
      </c>
      <c r="AW101" s="284" t="s">
        <v>36</v>
      </c>
      <c r="AX101" s="284" t="s">
        <v>80</v>
      </c>
      <c r="AY101" s="286" t="s">
        <v>120</v>
      </c>
    </row>
    <row r="102" spans="1:65" s="183" customFormat="1" ht="90" customHeight="1" x14ac:dyDescent="0.2">
      <c r="A102" s="315"/>
      <c r="B102" s="181"/>
      <c r="C102" s="309" t="s">
        <v>128</v>
      </c>
      <c r="D102" s="293" t="s">
        <v>157</v>
      </c>
      <c r="E102" s="294" t="s">
        <v>245</v>
      </c>
      <c r="F102" s="295" t="s">
        <v>246</v>
      </c>
      <c r="G102" s="296" t="s">
        <v>154</v>
      </c>
      <c r="H102" s="297">
        <v>1</v>
      </c>
      <c r="I102" s="82"/>
      <c r="J102" s="298">
        <f>ROUND(I102*H102,2)</f>
        <v>0</v>
      </c>
      <c r="K102" s="295" t="s">
        <v>3</v>
      </c>
      <c r="L102" s="299"/>
      <c r="M102" s="300" t="s">
        <v>3</v>
      </c>
      <c r="N102" s="301" t="s">
        <v>45</v>
      </c>
      <c r="O102" s="260"/>
      <c r="P102" s="261">
        <f>O102*H102</f>
        <v>0</v>
      </c>
      <c r="Q102" s="261">
        <v>0</v>
      </c>
      <c r="R102" s="261">
        <f>Q102*H102</f>
        <v>0</v>
      </c>
      <c r="S102" s="261">
        <v>0</v>
      </c>
      <c r="T102" s="262">
        <f>S102*H102</f>
        <v>0</v>
      </c>
      <c r="U102" s="315"/>
      <c r="V102" s="315"/>
      <c r="W102" s="315"/>
      <c r="X102" s="315"/>
      <c r="Y102" s="315"/>
      <c r="Z102" s="315"/>
      <c r="AA102" s="315"/>
      <c r="AB102" s="315"/>
      <c r="AC102" s="315"/>
      <c r="AD102" s="315"/>
      <c r="AE102" s="315"/>
      <c r="AR102" s="263" t="s">
        <v>161</v>
      </c>
      <c r="AT102" s="263" t="s">
        <v>157</v>
      </c>
      <c r="AU102" s="263" t="s">
        <v>80</v>
      </c>
      <c r="AY102" s="173" t="s">
        <v>120</v>
      </c>
      <c r="BE102" s="264">
        <f>IF(N102="základní",J102,0)</f>
        <v>0</v>
      </c>
      <c r="BF102" s="264">
        <f>IF(N102="snížená",J102,0)</f>
        <v>0</v>
      </c>
      <c r="BG102" s="264">
        <f>IF(N102="zákl. přenesená",J102,0)</f>
        <v>0</v>
      </c>
      <c r="BH102" s="264">
        <f>IF(N102="sníž. přenesená",J102,0)</f>
        <v>0</v>
      </c>
      <c r="BI102" s="264">
        <f>IF(N102="nulová",J102,0)</f>
        <v>0</v>
      </c>
      <c r="BJ102" s="173" t="s">
        <v>80</v>
      </c>
      <c r="BK102" s="264">
        <f>ROUND(I102*H102,2)</f>
        <v>0</v>
      </c>
      <c r="BL102" s="173" t="s">
        <v>161</v>
      </c>
      <c r="BM102" s="263" t="s">
        <v>247</v>
      </c>
    </row>
    <row r="103" spans="1:65" s="183" customFormat="1" ht="29.25" x14ac:dyDescent="0.2">
      <c r="A103" s="315"/>
      <c r="B103" s="181"/>
      <c r="C103" s="311"/>
      <c r="D103" s="270" t="s">
        <v>152</v>
      </c>
      <c r="E103" s="315"/>
      <c r="F103" s="292" t="s">
        <v>237</v>
      </c>
      <c r="G103" s="315"/>
      <c r="H103" s="315"/>
      <c r="I103" s="315"/>
      <c r="J103" s="315"/>
      <c r="K103" s="315"/>
      <c r="L103" s="181"/>
      <c r="M103" s="265"/>
      <c r="N103" s="266"/>
      <c r="O103" s="260"/>
      <c r="P103" s="260"/>
      <c r="Q103" s="260"/>
      <c r="R103" s="260"/>
      <c r="S103" s="260"/>
      <c r="T103" s="267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T103" s="173" t="s">
        <v>152</v>
      </c>
      <c r="AU103" s="173" t="s">
        <v>80</v>
      </c>
    </row>
    <row r="104" spans="1:65" s="268" customFormat="1" x14ac:dyDescent="0.2">
      <c r="B104" s="269"/>
      <c r="C104" s="306"/>
      <c r="D104" s="270" t="s">
        <v>125</v>
      </c>
      <c r="E104" s="271" t="s">
        <v>3</v>
      </c>
      <c r="F104" s="272" t="s">
        <v>233</v>
      </c>
      <c r="H104" s="271" t="s">
        <v>3</v>
      </c>
      <c r="L104" s="269"/>
      <c r="M104" s="273"/>
      <c r="N104" s="274"/>
      <c r="O104" s="274"/>
      <c r="P104" s="274"/>
      <c r="Q104" s="274"/>
      <c r="R104" s="274"/>
      <c r="S104" s="274"/>
      <c r="T104" s="275"/>
      <c r="AT104" s="271" t="s">
        <v>125</v>
      </c>
      <c r="AU104" s="271" t="s">
        <v>80</v>
      </c>
      <c r="AV104" s="268" t="s">
        <v>80</v>
      </c>
      <c r="AW104" s="268" t="s">
        <v>36</v>
      </c>
      <c r="AX104" s="268" t="s">
        <v>74</v>
      </c>
      <c r="AY104" s="271" t="s">
        <v>120</v>
      </c>
    </row>
    <row r="105" spans="1:65" s="276" customFormat="1" x14ac:dyDescent="0.2">
      <c r="B105" s="277"/>
      <c r="C105" s="307"/>
      <c r="D105" s="270" t="s">
        <v>125</v>
      </c>
      <c r="E105" s="278" t="s">
        <v>3</v>
      </c>
      <c r="F105" s="279" t="s">
        <v>80</v>
      </c>
      <c r="H105" s="280">
        <v>1</v>
      </c>
      <c r="L105" s="277"/>
      <c r="M105" s="281"/>
      <c r="N105" s="282"/>
      <c r="O105" s="282"/>
      <c r="P105" s="282"/>
      <c r="Q105" s="282"/>
      <c r="R105" s="282"/>
      <c r="S105" s="282"/>
      <c r="T105" s="283"/>
      <c r="AT105" s="278" t="s">
        <v>125</v>
      </c>
      <c r="AU105" s="278" t="s">
        <v>80</v>
      </c>
      <c r="AV105" s="276" t="s">
        <v>81</v>
      </c>
      <c r="AW105" s="276" t="s">
        <v>36</v>
      </c>
      <c r="AX105" s="276" t="s">
        <v>74</v>
      </c>
      <c r="AY105" s="278" t="s">
        <v>120</v>
      </c>
    </row>
    <row r="106" spans="1:65" s="284" customFormat="1" x14ac:dyDescent="0.2">
      <c r="B106" s="285"/>
      <c r="C106" s="308"/>
      <c r="D106" s="270" t="s">
        <v>125</v>
      </c>
      <c r="E106" s="286" t="s">
        <v>3</v>
      </c>
      <c r="F106" s="287" t="s">
        <v>126</v>
      </c>
      <c r="H106" s="288">
        <v>1</v>
      </c>
      <c r="L106" s="285"/>
      <c r="M106" s="289"/>
      <c r="N106" s="290"/>
      <c r="O106" s="290"/>
      <c r="P106" s="290"/>
      <c r="Q106" s="290"/>
      <c r="R106" s="290"/>
      <c r="S106" s="290"/>
      <c r="T106" s="291"/>
      <c r="AT106" s="286" t="s">
        <v>125</v>
      </c>
      <c r="AU106" s="286" t="s">
        <v>80</v>
      </c>
      <c r="AV106" s="284" t="s">
        <v>124</v>
      </c>
      <c r="AW106" s="284" t="s">
        <v>36</v>
      </c>
      <c r="AX106" s="284" t="s">
        <v>80</v>
      </c>
      <c r="AY106" s="286" t="s">
        <v>120</v>
      </c>
    </row>
    <row r="107" spans="1:65" s="183" customFormat="1" ht="55.5" customHeight="1" x14ac:dyDescent="0.2">
      <c r="A107" s="315"/>
      <c r="B107" s="181"/>
      <c r="C107" s="309" t="s">
        <v>121</v>
      </c>
      <c r="D107" s="293" t="s">
        <v>157</v>
      </c>
      <c r="E107" s="294" t="s">
        <v>248</v>
      </c>
      <c r="F107" s="295" t="s">
        <v>249</v>
      </c>
      <c r="G107" s="296" t="s">
        <v>154</v>
      </c>
      <c r="H107" s="297">
        <v>1</v>
      </c>
      <c r="I107" s="82"/>
      <c r="J107" s="298">
        <f>ROUND(I107*H107,2)</f>
        <v>0</v>
      </c>
      <c r="K107" s="295" t="s">
        <v>3</v>
      </c>
      <c r="L107" s="299"/>
      <c r="M107" s="300" t="s">
        <v>3</v>
      </c>
      <c r="N107" s="301" t="s">
        <v>45</v>
      </c>
      <c r="O107" s="260"/>
      <c r="P107" s="261">
        <f>O107*H107</f>
        <v>0</v>
      </c>
      <c r="Q107" s="261">
        <v>0</v>
      </c>
      <c r="R107" s="261">
        <f>Q107*H107</f>
        <v>0</v>
      </c>
      <c r="S107" s="261">
        <v>0</v>
      </c>
      <c r="T107" s="262">
        <f>S107*H107</f>
        <v>0</v>
      </c>
      <c r="U107" s="315"/>
      <c r="V107" s="315"/>
      <c r="W107" s="315"/>
      <c r="X107" s="315"/>
      <c r="Y107" s="315"/>
      <c r="Z107" s="315"/>
      <c r="AA107" s="315"/>
      <c r="AB107" s="315"/>
      <c r="AC107" s="315"/>
      <c r="AD107" s="315"/>
      <c r="AE107" s="315"/>
      <c r="AR107" s="263" t="s">
        <v>161</v>
      </c>
      <c r="AT107" s="263" t="s">
        <v>157</v>
      </c>
      <c r="AU107" s="263" t="s">
        <v>80</v>
      </c>
      <c r="AY107" s="173" t="s">
        <v>120</v>
      </c>
      <c r="BE107" s="264">
        <f>IF(N107="základní",J107,0)</f>
        <v>0</v>
      </c>
      <c r="BF107" s="264">
        <f>IF(N107="snížená",J107,0)</f>
        <v>0</v>
      </c>
      <c r="BG107" s="264">
        <f>IF(N107="zákl. přenesená",J107,0)</f>
        <v>0</v>
      </c>
      <c r="BH107" s="264">
        <f>IF(N107="sníž. přenesená",J107,0)</f>
        <v>0</v>
      </c>
      <c r="BI107" s="264">
        <f>IF(N107="nulová",J107,0)</f>
        <v>0</v>
      </c>
      <c r="BJ107" s="173" t="s">
        <v>80</v>
      </c>
      <c r="BK107" s="264">
        <f>ROUND(I107*H107,2)</f>
        <v>0</v>
      </c>
      <c r="BL107" s="173" t="s">
        <v>161</v>
      </c>
      <c r="BM107" s="263" t="s">
        <v>250</v>
      </c>
    </row>
    <row r="108" spans="1:65" s="183" customFormat="1" ht="29.25" x14ac:dyDescent="0.2">
      <c r="A108" s="315"/>
      <c r="B108" s="181"/>
      <c r="C108" s="311"/>
      <c r="D108" s="270" t="s">
        <v>152</v>
      </c>
      <c r="E108" s="315"/>
      <c r="F108" s="292" t="s">
        <v>237</v>
      </c>
      <c r="G108" s="315"/>
      <c r="H108" s="315"/>
      <c r="I108" s="315"/>
      <c r="J108" s="315"/>
      <c r="K108" s="315"/>
      <c r="L108" s="181"/>
      <c r="M108" s="265"/>
      <c r="N108" s="266"/>
      <c r="O108" s="260"/>
      <c r="P108" s="260"/>
      <c r="Q108" s="260"/>
      <c r="R108" s="260"/>
      <c r="S108" s="260"/>
      <c r="T108" s="267"/>
      <c r="U108" s="315"/>
      <c r="V108" s="315"/>
      <c r="W108" s="315"/>
      <c r="X108" s="315"/>
      <c r="Y108" s="315"/>
      <c r="Z108" s="315"/>
      <c r="AA108" s="315"/>
      <c r="AB108" s="315"/>
      <c r="AC108" s="315"/>
      <c r="AD108" s="315"/>
      <c r="AE108" s="315"/>
      <c r="AT108" s="173" t="s">
        <v>152</v>
      </c>
      <c r="AU108" s="173" t="s">
        <v>80</v>
      </c>
    </row>
    <row r="109" spans="1:65" s="268" customFormat="1" x14ac:dyDescent="0.2">
      <c r="B109" s="269"/>
      <c r="C109" s="306"/>
      <c r="D109" s="270" t="s">
        <v>125</v>
      </c>
      <c r="E109" s="271" t="s">
        <v>3</v>
      </c>
      <c r="F109" s="272" t="s">
        <v>233</v>
      </c>
      <c r="H109" s="271" t="s">
        <v>3</v>
      </c>
      <c r="L109" s="269"/>
      <c r="M109" s="273"/>
      <c r="N109" s="274"/>
      <c r="O109" s="274"/>
      <c r="P109" s="274"/>
      <c r="Q109" s="274"/>
      <c r="R109" s="274"/>
      <c r="S109" s="274"/>
      <c r="T109" s="275"/>
      <c r="AT109" s="271" t="s">
        <v>125</v>
      </c>
      <c r="AU109" s="271" t="s">
        <v>80</v>
      </c>
      <c r="AV109" s="268" t="s">
        <v>80</v>
      </c>
      <c r="AW109" s="268" t="s">
        <v>36</v>
      </c>
      <c r="AX109" s="268" t="s">
        <v>74</v>
      </c>
      <c r="AY109" s="271" t="s">
        <v>120</v>
      </c>
    </row>
    <row r="110" spans="1:65" s="276" customFormat="1" x14ac:dyDescent="0.2">
      <c r="B110" s="277"/>
      <c r="C110" s="307"/>
      <c r="D110" s="270" t="s">
        <v>125</v>
      </c>
      <c r="E110" s="278" t="s">
        <v>3</v>
      </c>
      <c r="F110" s="279" t="s">
        <v>80</v>
      </c>
      <c r="H110" s="280">
        <v>1</v>
      </c>
      <c r="L110" s="277"/>
      <c r="M110" s="281"/>
      <c r="N110" s="282"/>
      <c r="O110" s="282"/>
      <c r="P110" s="282"/>
      <c r="Q110" s="282"/>
      <c r="R110" s="282"/>
      <c r="S110" s="282"/>
      <c r="T110" s="283"/>
      <c r="AT110" s="278" t="s">
        <v>125</v>
      </c>
      <c r="AU110" s="278" t="s">
        <v>80</v>
      </c>
      <c r="AV110" s="276" t="s">
        <v>81</v>
      </c>
      <c r="AW110" s="276" t="s">
        <v>36</v>
      </c>
      <c r="AX110" s="276" t="s">
        <v>74</v>
      </c>
      <c r="AY110" s="278" t="s">
        <v>120</v>
      </c>
    </row>
    <row r="111" spans="1:65" s="284" customFormat="1" x14ac:dyDescent="0.2">
      <c r="B111" s="285"/>
      <c r="C111" s="308"/>
      <c r="D111" s="270" t="s">
        <v>125</v>
      </c>
      <c r="E111" s="286" t="s">
        <v>3</v>
      </c>
      <c r="F111" s="287" t="s">
        <v>126</v>
      </c>
      <c r="H111" s="288">
        <v>1</v>
      </c>
      <c r="L111" s="285"/>
      <c r="M111" s="289"/>
      <c r="N111" s="290"/>
      <c r="O111" s="290"/>
      <c r="P111" s="290"/>
      <c r="Q111" s="290"/>
      <c r="R111" s="290"/>
      <c r="S111" s="290"/>
      <c r="T111" s="291"/>
      <c r="AT111" s="286" t="s">
        <v>125</v>
      </c>
      <c r="AU111" s="286" t="s">
        <v>80</v>
      </c>
      <c r="AV111" s="284" t="s">
        <v>124</v>
      </c>
      <c r="AW111" s="284" t="s">
        <v>36</v>
      </c>
      <c r="AX111" s="284" t="s">
        <v>80</v>
      </c>
      <c r="AY111" s="286" t="s">
        <v>120</v>
      </c>
    </row>
    <row r="112" spans="1:65" s="183" customFormat="1" ht="33" customHeight="1" x14ac:dyDescent="0.2">
      <c r="A112" s="315"/>
      <c r="B112" s="181"/>
      <c r="C112" s="309" t="s">
        <v>129</v>
      </c>
      <c r="D112" s="293" t="s">
        <v>157</v>
      </c>
      <c r="E112" s="294" t="s">
        <v>251</v>
      </c>
      <c r="F112" s="295" t="s">
        <v>252</v>
      </c>
      <c r="G112" s="296" t="s">
        <v>154</v>
      </c>
      <c r="H112" s="297">
        <v>1</v>
      </c>
      <c r="I112" s="82"/>
      <c r="J112" s="298">
        <f>ROUND(I112*H112,2)</f>
        <v>0</v>
      </c>
      <c r="K112" s="295" t="s">
        <v>3</v>
      </c>
      <c r="L112" s="299"/>
      <c r="M112" s="300" t="s">
        <v>3</v>
      </c>
      <c r="N112" s="301" t="s">
        <v>45</v>
      </c>
      <c r="O112" s="260"/>
      <c r="P112" s="261">
        <f>O112*H112</f>
        <v>0</v>
      </c>
      <c r="Q112" s="261">
        <v>0</v>
      </c>
      <c r="R112" s="261">
        <f>Q112*H112</f>
        <v>0</v>
      </c>
      <c r="S112" s="261">
        <v>0</v>
      </c>
      <c r="T112" s="262">
        <f>S112*H112</f>
        <v>0</v>
      </c>
      <c r="U112" s="315"/>
      <c r="V112" s="315"/>
      <c r="W112" s="315"/>
      <c r="X112" s="315"/>
      <c r="Y112" s="315"/>
      <c r="Z112" s="315"/>
      <c r="AA112" s="315"/>
      <c r="AB112" s="315"/>
      <c r="AC112" s="315"/>
      <c r="AD112" s="315"/>
      <c r="AE112" s="315"/>
      <c r="AR112" s="263" t="s">
        <v>161</v>
      </c>
      <c r="AT112" s="263" t="s">
        <v>157</v>
      </c>
      <c r="AU112" s="263" t="s">
        <v>80</v>
      </c>
      <c r="AY112" s="173" t="s">
        <v>120</v>
      </c>
      <c r="BE112" s="264">
        <f>IF(N112="základní",J112,0)</f>
        <v>0</v>
      </c>
      <c r="BF112" s="264">
        <f>IF(N112="snížená",J112,0)</f>
        <v>0</v>
      </c>
      <c r="BG112" s="264">
        <f>IF(N112="zákl. přenesená",J112,0)</f>
        <v>0</v>
      </c>
      <c r="BH112" s="264">
        <f>IF(N112="sníž. přenesená",J112,0)</f>
        <v>0</v>
      </c>
      <c r="BI112" s="264">
        <f>IF(N112="nulová",J112,0)</f>
        <v>0</v>
      </c>
      <c r="BJ112" s="173" t="s">
        <v>80</v>
      </c>
      <c r="BK112" s="264">
        <f>ROUND(I112*H112,2)</f>
        <v>0</v>
      </c>
      <c r="BL112" s="173" t="s">
        <v>161</v>
      </c>
      <c r="BM112" s="263" t="s">
        <v>253</v>
      </c>
    </row>
    <row r="113" spans="1:65" s="183" customFormat="1" ht="29.25" x14ac:dyDescent="0.2">
      <c r="A113" s="315"/>
      <c r="B113" s="181"/>
      <c r="C113" s="311"/>
      <c r="D113" s="270" t="s">
        <v>152</v>
      </c>
      <c r="E113" s="315"/>
      <c r="F113" s="292" t="s">
        <v>237</v>
      </c>
      <c r="G113" s="315"/>
      <c r="H113" s="315"/>
      <c r="I113" s="315"/>
      <c r="J113" s="315"/>
      <c r="K113" s="315"/>
      <c r="L113" s="181"/>
      <c r="M113" s="265"/>
      <c r="N113" s="266"/>
      <c r="O113" s="260"/>
      <c r="P113" s="260"/>
      <c r="Q113" s="260"/>
      <c r="R113" s="260"/>
      <c r="S113" s="260"/>
      <c r="T113" s="267"/>
      <c r="U113" s="315"/>
      <c r="V113" s="315"/>
      <c r="W113" s="315"/>
      <c r="X113" s="315"/>
      <c r="Y113" s="315"/>
      <c r="Z113" s="315"/>
      <c r="AA113" s="315"/>
      <c r="AB113" s="315"/>
      <c r="AC113" s="315"/>
      <c r="AD113" s="315"/>
      <c r="AE113" s="315"/>
      <c r="AT113" s="173" t="s">
        <v>152</v>
      </c>
      <c r="AU113" s="173" t="s">
        <v>80</v>
      </c>
    </row>
    <row r="114" spans="1:65" s="268" customFormat="1" x14ac:dyDescent="0.2">
      <c r="B114" s="269"/>
      <c r="C114" s="306"/>
      <c r="D114" s="270" t="s">
        <v>125</v>
      </c>
      <c r="E114" s="271" t="s">
        <v>3</v>
      </c>
      <c r="F114" s="272" t="s">
        <v>233</v>
      </c>
      <c r="H114" s="271" t="s">
        <v>3</v>
      </c>
      <c r="L114" s="269"/>
      <c r="M114" s="273"/>
      <c r="N114" s="274"/>
      <c r="O114" s="274"/>
      <c r="P114" s="274"/>
      <c r="Q114" s="274"/>
      <c r="R114" s="274"/>
      <c r="S114" s="274"/>
      <c r="T114" s="275"/>
      <c r="AT114" s="271" t="s">
        <v>125</v>
      </c>
      <c r="AU114" s="271" t="s">
        <v>80</v>
      </c>
      <c r="AV114" s="268" t="s">
        <v>80</v>
      </c>
      <c r="AW114" s="268" t="s">
        <v>36</v>
      </c>
      <c r="AX114" s="268" t="s">
        <v>74</v>
      </c>
      <c r="AY114" s="271" t="s">
        <v>120</v>
      </c>
    </row>
    <row r="115" spans="1:65" s="276" customFormat="1" x14ac:dyDescent="0.2">
      <c r="B115" s="277"/>
      <c r="C115" s="307"/>
      <c r="D115" s="270" t="s">
        <v>125</v>
      </c>
      <c r="E115" s="278" t="s">
        <v>3</v>
      </c>
      <c r="F115" s="279" t="s">
        <v>80</v>
      </c>
      <c r="H115" s="280">
        <v>1</v>
      </c>
      <c r="L115" s="277"/>
      <c r="M115" s="281"/>
      <c r="N115" s="282"/>
      <c r="O115" s="282"/>
      <c r="P115" s="282"/>
      <c r="Q115" s="282"/>
      <c r="R115" s="282"/>
      <c r="S115" s="282"/>
      <c r="T115" s="283"/>
      <c r="AT115" s="278" t="s">
        <v>125</v>
      </c>
      <c r="AU115" s="278" t="s">
        <v>80</v>
      </c>
      <c r="AV115" s="276" t="s">
        <v>81</v>
      </c>
      <c r="AW115" s="276" t="s">
        <v>36</v>
      </c>
      <c r="AX115" s="276" t="s">
        <v>74</v>
      </c>
      <c r="AY115" s="278" t="s">
        <v>120</v>
      </c>
    </row>
    <row r="116" spans="1:65" s="284" customFormat="1" x14ac:dyDescent="0.2">
      <c r="B116" s="285"/>
      <c r="C116" s="308"/>
      <c r="D116" s="270" t="s">
        <v>125</v>
      </c>
      <c r="E116" s="286" t="s">
        <v>3</v>
      </c>
      <c r="F116" s="287" t="s">
        <v>126</v>
      </c>
      <c r="H116" s="288">
        <v>1</v>
      </c>
      <c r="L116" s="285"/>
      <c r="M116" s="289"/>
      <c r="N116" s="290"/>
      <c r="O116" s="290"/>
      <c r="P116" s="290"/>
      <c r="Q116" s="290"/>
      <c r="R116" s="290"/>
      <c r="S116" s="290"/>
      <c r="T116" s="291"/>
      <c r="AT116" s="286" t="s">
        <v>125</v>
      </c>
      <c r="AU116" s="286" t="s">
        <v>80</v>
      </c>
      <c r="AV116" s="284" t="s">
        <v>124</v>
      </c>
      <c r="AW116" s="284" t="s">
        <v>36</v>
      </c>
      <c r="AX116" s="284" t="s">
        <v>80</v>
      </c>
      <c r="AY116" s="286" t="s">
        <v>120</v>
      </c>
    </row>
    <row r="117" spans="1:65" s="183" customFormat="1" ht="37.9" customHeight="1" x14ac:dyDescent="0.2">
      <c r="A117" s="315"/>
      <c r="B117" s="181"/>
      <c r="C117" s="309" t="s">
        <v>130</v>
      </c>
      <c r="D117" s="293" t="s">
        <v>157</v>
      </c>
      <c r="E117" s="294" t="s">
        <v>254</v>
      </c>
      <c r="F117" s="295" t="s">
        <v>255</v>
      </c>
      <c r="G117" s="296" t="s">
        <v>154</v>
      </c>
      <c r="H117" s="297">
        <v>1</v>
      </c>
      <c r="I117" s="82"/>
      <c r="J117" s="298">
        <f>ROUND(I117*H117,2)</f>
        <v>0</v>
      </c>
      <c r="K117" s="295" t="s">
        <v>3</v>
      </c>
      <c r="L117" s="299"/>
      <c r="M117" s="300" t="s">
        <v>3</v>
      </c>
      <c r="N117" s="301" t="s">
        <v>45</v>
      </c>
      <c r="O117" s="260"/>
      <c r="P117" s="261">
        <f>O117*H117</f>
        <v>0</v>
      </c>
      <c r="Q117" s="261">
        <v>0</v>
      </c>
      <c r="R117" s="261">
        <f>Q117*H117</f>
        <v>0</v>
      </c>
      <c r="S117" s="261">
        <v>0</v>
      </c>
      <c r="T117" s="262">
        <f>S117*H117</f>
        <v>0</v>
      </c>
      <c r="U117" s="315"/>
      <c r="V117" s="315"/>
      <c r="W117" s="315"/>
      <c r="X117" s="315"/>
      <c r="Y117" s="315"/>
      <c r="Z117" s="315"/>
      <c r="AA117" s="315"/>
      <c r="AB117" s="315"/>
      <c r="AC117" s="315"/>
      <c r="AD117" s="315"/>
      <c r="AE117" s="315"/>
      <c r="AR117" s="263" t="s">
        <v>161</v>
      </c>
      <c r="AT117" s="263" t="s">
        <v>157</v>
      </c>
      <c r="AU117" s="263" t="s">
        <v>80</v>
      </c>
      <c r="AY117" s="173" t="s">
        <v>120</v>
      </c>
      <c r="BE117" s="264">
        <f>IF(N117="základní",J117,0)</f>
        <v>0</v>
      </c>
      <c r="BF117" s="264">
        <f>IF(N117="snížená",J117,0)</f>
        <v>0</v>
      </c>
      <c r="BG117" s="264">
        <f>IF(N117="zákl. přenesená",J117,0)</f>
        <v>0</v>
      </c>
      <c r="BH117" s="264">
        <f>IF(N117="sníž. přenesená",J117,0)</f>
        <v>0</v>
      </c>
      <c r="BI117" s="264">
        <f>IF(N117="nulová",J117,0)</f>
        <v>0</v>
      </c>
      <c r="BJ117" s="173" t="s">
        <v>80</v>
      </c>
      <c r="BK117" s="264">
        <f>ROUND(I117*H117,2)</f>
        <v>0</v>
      </c>
      <c r="BL117" s="173" t="s">
        <v>161</v>
      </c>
      <c r="BM117" s="263" t="s">
        <v>256</v>
      </c>
    </row>
    <row r="118" spans="1:65" s="183" customFormat="1" ht="29.25" x14ac:dyDescent="0.2">
      <c r="A118" s="315"/>
      <c r="B118" s="181"/>
      <c r="C118" s="311"/>
      <c r="D118" s="270" t="s">
        <v>152</v>
      </c>
      <c r="E118" s="315"/>
      <c r="F118" s="292" t="s">
        <v>237</v>
      </c>
      <c r="G118" s="315"/>
      <c r="H118" s="315"/>
      <c r="I118" s="315"/>
      <c r="J118" s="315"/>
      <c r="K118" s="315"/>
      <c r="L118" s="181"/>
      <c r="M118" s="265"/>
      <c r="N118" s="266"/>
      <c r="O118" s="260"/>
      <c r="P118" s="260"/>
      <c r="Q118" s="260"/>
      <c r="R118" s="260"/>
      <c r="S118" s="260"/>
      <c r="T118" s="267"/>
      <c r="U118" s="315"/>
      <c r="V118" s="315"/>
      <c r="W118" s="315"/>
      <c r="X118" s="315"/>
      <c r="Y118" s="315"/>
      <c r="Z118" s="315"/>
      <c r="AA118" s="315"/>
      <c r="AB118" s="315"/>
      <c r="AC118" s="315"/>
      <c r="AD118" s="315"/>
      <c r="AE118" s="315"/>
      <c r="AT118" s="173" t="s">
        <v>152</v>
      </c>
      <c r="AU118" s="173" t="s">
        <v>80</v>
      </c>
    </row>
    <row r="119" spans="1:65" s="268" customFormat="1" x14ac:dyDescent="0.2">
      <c r="B119" s="269"/>
      <c r="C119" s="306"/>
      <c r="D119" s="270" t="s">
        <v>125</v>
      </c>
      <c r="E119" s="271" t="s">
        <v>3</v>
      </c>
      <c r="F119" s="272" t="s">
        <v>233</v>
      </c>
      <c r="H119" s="271" t="s">
        <v>3</v>
      </c>
      <c r="L119" s="269"/>
      <c r="M119" s="273"/>
      <c r="N119" s="274"/>
      <c r="O119" s="274"/>
      <c r="P119" s="274"/>
      <c r="Q119" s="274"/>
      <c r="R119" s="274"/>
      <c r="S119" s="274"/>
      <c r="T119" s="275"/>
      <c r="AT119" s="271" t="s">
        <v>125</v>
      </c>
      <c r="AU119" s="271" t="s">
        <v>80</v>
      </c>
      <c r="AV119" s="268" t="s">
        <v>80</v>
      </c>
      <c r="AW119" s="268" t="s">
        <v>36</v>
      </c>
      <c r="AX119" s="268" t="s">
        <v>74</v>
      </c>
      <c r="AY119" s="271" t="s">
        <v>120</v>
      </c>
    </row>
    <row r="120" spans="1:65" s="276" customFormat="1" x14ac:dyDescent="0.2">
      <c r="B120" s="277"/>
      <c r="C120" s="307"/>
      <c r="D120" s="270" t="s">
        <v>125</v>
      </c>
      <c r="E120" s="278" t="s">
        <v>3</v>
      </c>
      <c r="F120" s="279" t="s">
        <v>80</v>
      </c>
      <c r="H120" s="280">
        <v>1</v>
      </c>
      <c r="L120" s="277"/>
      <c r="M120" s="281"/>
      <c r="N120" s="282"/>
      <c r="O120" s="282"/>
      <c r="P120" s="282"/>
      <c r="Q120" s="282"/>
      <c r="R120" s="282"/>
      <c r="S120" s="282"/>
      <c r="T120" s="283"/>
      <c r="AT120" s="278" t="s">
        <v>125</v>
      </c>
      <c r="AU120" s="278" t="s">
        <v>80</v>
      </c>
      <c r="AV120" s="276" t="s">
        <v>81</v>
      </c>
      <c r="AW120" s="276" t="s">
        <v>36</v>
      </c>
      <c r="AX120" s="276" t="s">
        <v>74</v>
      </c>
      <c r="AY120" s="278" t="s">
        <v>120</v>
      </c>
    </row>
    <row r="121" spans="1:65" s="284" customFormat="1" x14ac:dyDescent="0.2">
      <c r="B121" s="285"/>
      <c r="C121" s="308"/>
      <c r="D121" s="270" t="s">
        <v>125</v>
      </c>
      <c r="E121" s="286" t="s">
        <v>3</v>
      </c>
      <c r="F121" s="287" t="s">
        <v>126</v>
      </c>
      <c r="H121" s="288">
        <v>1</v>
      </c>
      <c r="L121" s="285"/>
      <c r="M121" s="289"/>
      <c r="N121" s="290"/>
      <c r="O121" s="290"/>
      <c r="P121" s="290"/>
      <c r="Q121" s="290"/>
      <c r="R121" s="290"/>
      <c r="S121" s="290"/>
      <c r="T121" s="291"/>
      <c r="AT121" s="286" t="s">
        <v>125</v>
      </c>
      <c r="AU121" s="286" t="s">
        <v>80</v>
      </c>
      <c r="AV121" s="284" t="s">
        <v>124</v>
      </c>
      <c r="AW121" s="284" t="s">
        <v>36</v>
      </c>
      <c r="AX121" s="284" t="s">
        <v>80</v>
      </c>
      <c r="AY121" s="286" t="s">
        <v>120</v>
      </c>
    </row>
    <row r="122" spans="1:65" s="183" customFormat="1" ht="49.15" customHeight="1" x14ac:dyDescent="0.2">
      <c r="A122" s="315"/>
      <c r="B122" s="181"/>
      <c r="C122" s="309" t="s">
        <v>131</v>
      </c>
      <c r="D122" s="293" t="s">
        <v>157</v>
      </c>
      <c r="E122" s="294" t="s">
        <v>257</v>
      </c>
      <c r="F122" s="295" t="s">
        <v>258</v>
      </c>
      <c r="G122" s="296" t="s">
        <v>154</v>
      </c>
      <c r="H122" s="297">
        <v>1</v>
      </c>
      <c r="I122" s="82"/>
      <c r="J122" s="298">
        <f>ROUND(I122*H122,2)</f>
        <v>0</v>
      </c>
      <c r="K122" s="295" t="s">
        <v>3</v>
      </c>
      <c r="L122" s="299"/>
      <c r="M122" s="300" t="s">
        <v>3</v>
      </c>
      <c r="N122" s="301" t="s">
        <v>45</v>
      </c>
      <c r="O122" s="260"/>
      <c r="P122" s="261">
        <f>O122*H122</f>
        <v>0</v>
      </c>
      <c r="Q122" s="261">
        <v>0</v>
      </c>
      <c r="R122" s="261">
        <f>Q122*H122</f>
        <v>0</v>
      </c>
      <c r="S122" s="261">
        <v>0</v>
      </c>
      <c r="T122" s="262">
        <f>S122*H122</f>
        <v>0</v>
      </c>
      <c r="U122" s="315"/>
      <c r="V122" s="315"/>
      <c r="W122" s="315"/>
      <c r="X122" s="315"/>
      <c r="Y122" s="315"/>
      <c r="Z122" s="315"/>
      <c r="AA122" s="315"/>
      <c r="AB122" s="315"/>
      <c r="AC122" s="315"/>
      <c r="AD122" s="315"/>
      <c r="AE122" s="315"/>
      <c r="AR122" s="263" t="s">
        <v>161</v>
      </c>
      <c r="AT122" s="263" t="s">
        <v>157</v>
      </c>
      <c r="AU122" s="263" t="s">
        <v>80</v>
      </c>
      <c r="AY122" s="173" t="s">
        <v>120</v>
      </c>
      <c r="BE122" s="264">
        <f>IF(N122="základní",J122,0)</f>
        <v>0</v>
      </c>
      <c r="BF122" s="264">
        <f>IF(N122="snížená",J122,0)</f>
        <v>0</v>
      </c>
      <c r="BG122" s="264">
        <f>IF(N122="zákl. přenesená",J122,0)</f>
        <v>0</v>
      </c>
      <c r="BH122" s="264">
        <f>IF(N122="sníž. přenesená",J122,0)</f>
        <v>0</v>
      </c>
      <c r="BI122" s="264">
        <f>IF(N122="nulová",J122,0)</f>
        <v>0</v>
      </c>
      <c r="BJ122" s="173" t="s">
        <v>80</v>
      </c>
      <c r="BK122" s="264">
        <f>ROUND(I122*H122,2)</f>
        <v>0</v>
      </c>
      <c r="BL122" s="173" t="s">
        <v>161</v>
      </c>
      <c r="BM122" s="263" t="s">
        <v>259</v>
      </c>
    </row>
    <row r="123" spans="1:65" s="183" customFormat="1" ht="29.25" x14ac:dyDescent="0.2">
      <c r="A123" s="315"/>
      <c r="B123" s="181"/>
      <c r="C123" s="311"/>
      <c r="D123" s="270" t="s">
        <v>152</v>
      </c>
      <c r="E123" s="315"/>
      <c r="F123" s="292" t="s">
        <v>237</v>
      </c>
      <c r="G123" s="315"/>
      <c r="H123" s="315"/>
      <c r="I123" s="315"/>
      <c r="J123" s="315"/>
      <c r="K123" s="315"/>
      <c r="L123" s="181"/>
      <c r="M123" s="265"/>
      <c r="N123" s="266"/>
      <c r="O123" s="260"/>
      <c r="P123" s="260"/>
      <c r="Q123" s="260"/>
      <c r="R123" s="260"/>
      <c r="S123" s="260"/>
      <c r="T123" s="267"/>
      <c r="U123" s="315"/>
      <c r="V123" s="315"/>
      <c r="W123" s="315"/>
      <c r="X123" s="315"/>
      <c r="Y123" s="315"/>
      <c r="Z123" s="315"/>
      <c r="AA123" s="315"/>
      <c r="AB123" s="315"/>
      <c r="AC123" s="315"/>
      <c r="AD123" s="315"/>
      <c r="AE123" s="315"/>
      <c r="AT123" s="173" t="s">
        <v>152</v>
      </c>
      <c r="AU123" s="173" t="s">
        <v>80</v>
      </c>
    </row>
    <row r="124" spans="1:65" s="268" customFormat="1" x14ac:dyDescent="0.2">
      <c r="B124" s="269"/>
      <c r="C124" s="306"/>
      <c r="D124" s="270" t="s">
        <v>125</v>
      </c>
      <c r="E124" s="271" t="s">
        <v>3</v>
      </c>
      <c r="F124" s="272" t="s">
        <v>260</v>
      </c>
      <c r="H124" s="271" t="s">
        <v>3</v>
      </c>
      <c r="L124" s="269"/>
      <c r="M124" s="273"/>
      <c r="N124" s="274"/>
      <c r="O124" s="274"/>
      <c r="P124" s="274"/>
      <c r="Q124" s="274"/>
      <c r="R124" s="274"/>
      <c r="S124" s="274"/>
      <c r="T124" s="275"/>
      <c r="AT124" s="271" t="s">
        <v>125</v>
      </c>
      <c r="AU124" s="271" t="s">
        <v>80</v>
      </c>
      <c r="AV124" s="268" t="s">
        <v>80</v>
      </c>
      <c r="AW124" s="268" t="s">
        <v>36</v>
      </c>
      <c r="AX124" s="268" t="s">
        <v>74</v>
      </c>
      <c r="AY124" s="271" t="s">
        <v>120</v>
      </c>
    </row>
    <row r="125" spans="1:65" s="276" customFormat="1" x14ac:dyDescent="0.2">
      <c r="B125" s="277"/>
      <c r="C125" s="307"/>
      <c r="D125" s="270" t="s">
        <v>125</v>
      </c>
      <c r="E125" s="278" t="s">
        <v>3</v>
      </c>
      <c r="F125" s="279" t="s">
        <v>80</v>
      </c>
      <c r="H125" s="280">
        <v>1</v>
      </c>
      <c r="L125" s="277"/>
      <c r="M125" s="281"/>
      <c r="N125" s="282"/>
      <c r="O125" s="282"/>
      <c r="P125" s="282"/>
      <c r="Q125" s="282"/>
      <c r="R125" s="282"/>
      <c r="S125" s="282"/>
      <c r="T125" s="283"/>
      <c r="AT125" s="278" t="s">
        <v>125</v>
      </c>
      <c r="AU125" s="278" t="s">
        <v>80</v>
      </c>
      <c r="AV125" s="276" t="s">
        <v>81</v>
      </c>
      <c r="AW125" s="276" t="s">
        <v>36</v>
      </c>
      <c r="AX125" s="276" t="s">
        <v>74</v>
      </c>
      <c r="AY125" s="278" t="s">
        <v>120</v>
      </c>
    </row>
    <row r="126" spans="1:65" s="284" customFormat="1" x14ac:dyDescent="0.2">
      <c r="B126" s="285"/>
      <c r="C126" s="308"/>
      <c r="D126" s="270" t="s">
        <v>125</v>
      </c>
      <c r="E126" s="286" t="s">
        <v>3</v>
      </c>
      <c r="F126" s="287" t="s">
        <v>126</v>
      </c>
      <c r="H126" s="288">
        <v>1</v>
      </c>
      <c r="L126" s="285"/>
      <c r="M126" s="289"/>
      <c r="N126" s="290"/>
      <c r="O126" s="290"/>
      <c r="P126" s="290"/>
      <c r="Q126" s="290"/>
      <c r="R126" s="290"/>
      <c r="S126" s="290"/>
      <c r="T126" s="291"/>
      <c r="AT126" s="286" t="s">
        <v>125</v>
      </c>
      <c r="AU126" s="286" t="s">
        <v>80</v>
      </c>
      <c r="AV126" s="284" t="s">
        <v>124</v>
      </c>
      <c r="AW126" s="284" t="s">
        <v>36</v>
      </c>
      <c r="AX126" s="284" t="s">
        <v>80</v>
      </c>
      <c r="AY126" s="286" t="s">
        <v>120</v>
      </c>
    </row>
    <row r="127" spans="1:65" s="183" customFormat="1" ht="44.25" customHeight="1" x14ac:dyDescent="0.2">
      <c r="A127" s="315"/>
      <c r="B127" s="181"/>
      <c r="C127" s="309">
        <v>10</v>
      </c>
      <c r="D127" s="293" t="s">
        <v>157</v>
      </c>
      <c r="E127" s="294" t="s">
        <v>261</v>
      </c>
      <c r="F127" s="295" t="s">
        <v>262</v>
      </c>
      <c r="G127" s="296" t="s">
        <v>154</v>
      </c>
      <c r="H127" s="297">
        <v>1</v>
      </c>
      <c r="I127" s="82"/>
      <c r="J127" s="298">
        <f>ROUND(I127*H127,2)</f>
        <v>0</v>
      </c>
      <c r="K127" s="295" t="s">
        <v>3</v>
      </c>
      <c r="L127" s="299"/>
      <c r="M127" s="300" t="s">
        <v>3</v>
      </c>
      <c r="N127" s="301" t="s">
        <v>45</v>
      </c>
      <c r="O127" s="260"/>
      <c r="P127" s="261">
        <f>O127*H127</f>
        <v>0</v>
      </c>
      <c r="Q127" s="261">
        <v>0</v>
      </c>
      <c r="R127" s="261">
        <f>Q127*H127</f>
        <v>0</v>
      </c>
      <c r="S127" s="261">
        <v>0</v>
      </c>
      <c r="T127" s="262">
        <f>S127*H127</f>
        <v>0</v>
      </c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R127" s="263" t="s">
        <v>161</v>
      </c>
      <c r="AT127" s="263" t="s">
        <v>157</v>
      </c>
      <c r="AU127" s="263" t="s">
        <v>80</v>
      </c>
      <c r="AY127" s="173" t="s">
        <v>120</v>
      </c>
      <c r="BE127" s="264">
        <f>IF(N127="základní",J127,0)</f>
        <v>0</v>
      </c>
      <c r="BF127" s="264">
        <f>IF(N127="snížená",J127,0)</f>
        <v>0</v>
      </c>
      <c r="BG127" s="264">
        <f>IF(N127="zákl. přenesená",J127,0)</f>
        <v>0</v>
      </c>
      <c r="BH127" s="264">
        <f>IF(N127="sníž. přenesená",J127,0)</f>
        <v>0</v>
      </c>
      <c r="BI127" s="264">
        <f>IF(N127="nulová",J127,0)</f>
        <v>0</v>
      </c>
      <c r="BJ127" s="173" t="s">
        <v>80</v>
      </c>
      <c r="BK127" s="264">
        <f>ROUND(I127*H127,2)</f>
        <v>0</v>
      </c>
      <c r="BL127" s="173" t="s">
        <v>161</v>
      </c>
      <c r="BM127" s="263" t="s">
        <v>263</v>
      </c>
    </row>
    <row r="128" spans="1:65" s="183" customFormat="1" ht="29.25" x14ac:dyDescent="0.2">
      <c r="A128" s="315"/>
      <c r="B128" s="181"/>
      <c r="C128" s="311"/>
      <c r="D128" s="270" t="s">
        <v>152</v>
      </c>
      <c r="E128" s="315"/>
      <c r="F128" s="292" t="s">
        <v>237</v>
      </c>
      <c r="G128" s="315"/>
      <c r="H128" s="315"/>
      <c r="I128" s="315"/>
      <c r="J128" s="315"/>
      <c r="K128" s="315"/>
      <c r="L128" s="181"/>
      <c r="M128" s="265"/>
      <c r="N128" s="266"/>
      <c r="O128" s="260"/>
      <c r="P128" s="260"/>
      <c r="Q128" s="260"/>
      <c r="R128" s="260"/>
      <c r="S128" s="260"/>
      <c r="T128" s="267"/>
      <c r="U128" s="315"/>
      <c r="V128" s="315"/>
      <c r="W128" s="315"/>
      <c r="X128" s="315"/>
      <c r="Y128" s="315"/>
      <c r="Z128" s="315"/>
      <c r="AA128" s="315"/>
      <c r="AB128" s="315"/>
      <c r="AC128" s="315"/>
      <c r="AD128" s="315"/>
      <c r="AE128" s="315"/>
      <c r="AT128" s="173" t="s">
        <v>152</v>
      </c>
      <c r="AU128" s="173" t="s">
        <v>80</v>
      </c>
    </row>
    <row r="129" spans="1:65" s="268" customFormat="1" x14ac:dyDescent="0.2">
      <c r="B129" s="269"/>
      <c r="C129" s="306"/>
      <c r="D129" s="270" t="s">
        <v>125</v>
      </c>
      <c r="E129" s="271" t="s">
        <v>3</v>
      </c>
      <c r="F129" s="272" t="s">
        <v>260</v>
      </c>
      <c r="H129" s="271" t="s">
        <v>3</v>
      </c>
      <c r="L129" s="269"/>
      <c r="M129" s="273"/>
      <c r="N129" s="274"/>
      <c r="O129" s="274"/>
      <c r="P129" s="274"/>
      <c r="Q129" s="274"/>
      <c r="R129" s="274"/>
      <c r="S129" s="274"/>
      <c r="T129" s="275"/>
      <c r="AT129" s="271" t="s">
        <v>125</v>
      </c>
      <c r="AU129" s="271" t="s">
        <v>80</v>
      </c>
      <c r="AV129" s="268" t="s">
        <v>80</v>
      </c>
      <c r="AW129" s="268" t="s">
        <v>36</v>
      </c>
      <c r="AX129" s="268" t="s">
        <v>74</v>
      </c>
      <c r="AY129" s="271" t="s">
        <v>120</v>
      </c>
    </row>
    <row r="130" spans="1:65" s="276" customFormat="1" x14ac:dyDescent="0.2">
      <c r="B130" s="277"/>
      <c r="C130" s="307"/>
      <c r="D130" s="270" t="s">
        <v>125</v>
      </c>
      <c r="E130" s="278" t="s">
        <v>3</v>
      </c>
      <c r="F130" s="279" t="s">
        <v>80</v>
      </c>
      <c r="H130" s="280">
        <v>1</v>
      </c>
      <c r="L130" s="277"/>
      <c r="M130" s="281"/>
      <c r="N130" s="282"/>
      <c r="O130" s="282"/>
      <c r="P130" s="282"/>
      <c r="Q130" s="282"/>
      <c r="R130" s="282"/>
      <c r="S130" s="282"/>
      <c r="T130" s="283"/>
      <c r="AT130" s="278" t="s">
        <v>125</v>
      </c>
      <c r="AU130" s="278" t="s">
        <v>80</v>
      </c>
      <c r="AV130" s="276" t="s">
        <v>81</v>
      </c>
      <c r="AW130" s="276" t="s">
        <v>36</v>
      </c>
      <c r="AX130" s="276" t="s">
        <v>74</v>
      </c>
      <c r="AY130" s="278" t="s">
        <v>120</v>
      </c>
    </row>
    <row r="131" spans="1:65" s="284" customFormat="1" x14ac:dyDescent="0.2">
      <c r="B131" s="285"/>
      <c r="C131" s="308"/>
      <c r="D131" s="270" t="s">
        <v>125</v>
      </c>
      <c r="E131" s="286" t="s">
        <v>3</v>
      </c>
      <c r="F131" s="287" t="s">
        <v>126</v>
      </c>
      <c r="H131" s="288">
        <v>1</v>
      </c>
      <c r="L131" s="285"/>
      <c r="M131" s="289"/>
      <c r="N131" s="290"/>
      <c r="O131" s="290"/>
      <c r="P131" s="290"/>
      <c r="Q131" s="290"/>
      <c r="R131" s="290"/>
      <c r="S131" s="290"/>
      <c r="T131" s="291"/>
      <c r="AT131" s="286" t="s">
        <v>125</v>
      </c>
      <c r="AU131" s="286" t="s">
        <v>80</v>
      </c>
      <c r="AV131" s="284" t="s">
        <v>124</v>
      </c>
      <c r="AW131" s="284" t="s">
        <v>36</v>
      </c>
      <c r="AX131" s="284" t="s">
        <v>80</v>
      </c>
      <c r="AY131" s="286" t="s">
        <v>120</v>
      </c>
    </row>
    <row r="132" spans="1:65" s="183" customFormat="1" ht="24.2" customHeight="1" x14ac:dyDescent="0.2">
      <c r="A132" s="315"/>
      <c r="B132" s="181"/>
      <c r="C132" s="309">
        <v>11</v>
      </c>
      <c r="D132" s="293" t="s">
        <v>157</v>
      </c>
      <c r="E132" s="294" t="s">
        <v>264</v>
      </c>
      <c r="F132" s="295" t="s">
        <v>265</v>
      </c>
      <c r="G132" s="296" t="s">
        <v>154</v>
      </c>
      <c r="H132" s="297">
        <v>1</v>
      </c>
      <c r="I132" s="82"/>
      <c r="J132" s="298">
        <f>ROUND(I132*H132,2)</f>
        <v>0</v>
      </c>
      <c r="K132" s="295" t="s">
        <v>3</v>
      </c>
      <c r="L132" s="299"/>
      <c r="M132" s="300" t="s">
        <v>3</v>
      </c>
      <c r="N132" s="301" t="s">
        <v>45</v>
      </c>
      <c r="O132" s="260"/>
      <c r="P132" s="261">
        <f>O132*H132</f>
        <v>0</v>
      </c>
      <c r="Q132" s="261">
        <v>0</v>
      </c>
      <c r="R132" s="261">
        <f>Q132*H132</f>
        <v>0</v>
      </c>
      <c r="S132" s="261">
        <v>0</v>
      </c>
      <c r="T132" s="262">
        <f>S132*H132</f>
        <v>0</v>
      </c>
      <c r="U132" s="315"/>
      <c r="V132" s="315"/>
      <c r="W132" s="315"/>
      <c r="X132" s="315"/>
      <c r="Y132" s="315"/>
      <c r="Z132" s="315"/>
      <c r="AA132" s="315"/>
      <c r="AB132" s="315"/>
      <c r="AC132" s="315"/>
      <c r="AD132" s="315"/>
      <c r="AE132" s="315"/>
      <c r="AR132" s="263" t="s">
        <v>161</v>
      </c>
      <c r="AT132" s="263" t="s">
        <v>157</v>
      </c>
      <c r="AU132" s="263" t="s">
        <v>80</v>
      </c>
      <c r="AY132" s="173" t="s">
        <v>120</v>
      </c>
      <c r="BE132" s="264">
        <f>IF(N132="základní",J132,0)</f>
        <v>0</v>
      </c>
      <c r="BF132" s="264">
        <f>IF(N132="snížená",J132,0)</f>
        <v>0</v>
      </c>
      <c r="BG132" s="264">
        <f>IF(N132="zákl. přenesená",J132,0)</f>
        <v>0</v>
      </c>
      <c r="BH132" s="264">
        <f>IF(N132="sníž. přenesená",J132,0)</f>
        <v>0</v>
      </c>
      <c r="BI132" s="264">
        <f>IF(N132="nulová",J132,0)</f>
        <v>0</v>
      </c>
      <c r="BJ132" s="173" t="s">
        <v>80</v>
      </c>
      <c r="BK132" s="264">
        <f>ROUND(I132*H132,2)</f>
        <v>0</v>
      </c>
      <c r="BL132" s="173" t="s">
        <v>161</v>
      </c>
      <c r="BM132" s="263" t="s">
        <v>266</v>
      </c>
    </row>
    <row r="133" spans="1:65" s="183" customFormat="1" ht="29.25" x14ac:dyDescent="0.2">
      <c r="A133" s="315"/>
      <c r="B133" s="181"/>
      <c r="C133" s="311"/>
      <c r="D133" s="270" t="s">
        <v>152</v>
      </c>
      <c r="E133" s="315"/>
      <c r="F133" s="292" t="s">
        <v>237</v>
      </c>
      <c r="G133" s="315"/>
      <c r="H133" s="315"/>
      <c r="I133" s="315"/>
      <c r="J133" s="315"/>
      <c r="K133" s="315"/>
      <c r="L133" s="181"/>
      <c r="M133" s="265"/>
      <c r="N133" s="266"/>
      <c r="O133" s="260"/>
      <c r="P133" s="260"/>
      <c r="Q133" s="260"/>
      <c r="R133" s="260"/>
      <c r="S133" s="260"/>
      <c r="T133" s="267"/>
      <c r="U133" s="315"/>
      <c r="V133" s="315"/>
      <c r="W133" s="315"/>
      <c r="X133" s="315"/>
      <c r="Y133" s="315"/>
      <c r="Z133" s="315"/>
      <c r="AA133" s="315"/>
      <c r="AB133" s="315"/>
      <c r="AC133" s="315"/>
      <c r="AD133" s="315"/>
      <c r="AE133" s="315"/>
      <c r="AT133" s="173" t="s">
        <v>152</v>
      </c>
      <c r="AU133" s="173" t="s">
        <v>80</v>
      </c>
    </row>
    <row r="134" spans="1:65" s="268" customFormat="1" x14ac:dyDescent="0.2">
      <c r="B134" s="269"/>
      <c r="C134" s="306"/>
      <c r="D134" s="270" t="s">
        <v>125</v>
      </c>
      <c r="E134" s="271" t="s">
        <v>3</v>
      </c>
      <c r="F134" s="272" t="s">
        <v>260</v>
      </c>
      <c r="H134" s="271" t="s">
        <v>3</v>
      </c>
      <c r="L134" s="269"/>
      <c r="M134" s="273"/>
      <c r="N134" s="274"/>
      <c r="O134" s="274"/>
      <c r="P134" s="274"/>
      <c r="Q134" s="274"/>
      <c r="R134" s="274"/>
      <c r="S134" s="274"/>
      <c r="T134" s="275"/>
      <c r="AT134" s="271" t="s">
        <v>125</v>
      </c>
      <c r="AU134" s="271" t="s">
        <v>80</v>
      </c>
      <c r="AV134" s="268" t="s">
        <v>80</v>
      </c>
      <c r="AW134" s="268" t="s">
        <v>36</v>
      </c>
      <c r="AX134" s="268" t="s">
        <v>74</v>
      </c>
      <c r="AY134" s="271" t="s">
        <v>120</v>
      </c>
    </row>
    <row r="135" spans="1:65" s="276" customFormat="1" x14ac:dyDescent="0.2">
      <c r="B135" s="277"/>
      <c r="C135" s="307"/>
      <c r="D135" s="270" t="s">
        <v>125</v>
      </c>
      <c r="E135" s="278" t="s">
        <v>3</v>
      </c>
      <c r="F135" s="279" t="s">
        <v>80</v>
      </c>
      <c r="H135" s="280">
        <v>1</v>
      </c>
      <c r="L135" s="277"/>
      <c r="M135" s="281"/>
      <c r="N135" s="282"/>
      <c r="O135" s="282"/>
      <c r="P135" s="282"/>
      <c r="Q135" s="282"/>
      <c r="R135" s="282"/>
      <c r="S135" s="282"/>
      <c r="T135" s="283"/>
      <c r="AT135" s="278" t="s">
        <v>125</v>
      </c>
      <c r="AU135" s="278" t="s">
        <v>80</v>
      </c>
      <c r="AV135" s="276" t="s">
        <v>81</v>
      </c>
      <c r="AW135" s="276" t="s">
        <v>36</v>
      </c>
      <c r="AX135" s="276" t="s">
        <v>74</v>
      </c>
      <c r="AY135" s="278" t="s">
        <v>120</v>
      </c>
    </row>
    <row r="136" spans="1:65" s="284" customFormat="1" x14ac:dyDescent="0.2">
      <c r="B136" s="285"/>
      <c r="C136" s="308"/>
      <c r="D136" s="270" t="s">
        <v>125</v>
      </c>
      <c r="E136" s="286" t="s">
        <v>3</v>
      </c>
      <c r="F136" s="287" t="s">
        <v>126</v>
      </c>
      <c r="H136" s="288">
        <v>1</v>
      </c>
      <c r="L136" s="285"/>
      <c r="M136" s="289"/>
      <c r="N136" s="290"/>
      <c r="O136" s="290"/>
      <c r="P136" s="290"/>
      <c r="Q136" s="290"/>
      <c r="R136" s="290"/>
      <c r="S136" s="290"/>
      <c r="T136" s="291"/>
      <c r="AT136" s="286" t="s">
        <v>125</v>
      </c>
      <c r="AU136" s="286" t="s">
        <v>80</v>
      </c>
      <c r="AV136" s="284" t="s">
        <v>124</v>
      </c>
      <c r="AW136" s="284" t="s">
        <v>36</v>
      </c>
      <c r="AX136" s="284" t="s">
        <v>80</v>
      </c>
      <c r="AY136" s="286" t="s">
        <v>120</v>
      </c>
    </row>
    <row r="137" spans="1:65" s="183" customFormat="1" ht="16.5" customHeight="1" x14ac:dyDescent="0.2">
      <c r="A137" s="315"/>
      <c r="B137" s="181"/>
      <c r="C137" s="305">
        <v>12</v>
      </c>
      <c r="D137" s="252" t="s">
        <v>122</v>
      </c>
      <c r="E137" s="253" t="s">
        <v>160</v>
      </c>
      <c r="F137" s="254" t="s">
        <v>267</v>
      </c>
      <c r="G137" s="255" t="s">
        <v>154</v>
      </c>
      <c r="H137" s="256">
        <v>1</v>
      </c>
      <c r="I137" s="77"/>
      <c r="J137" s="257">
        <f>ROUND(I137*H137,2)</f>
        <v>0</v>
      </c>
      <c r="K137" s="254" t="s">
        <v>3</v>
      </c>
      <c r="L137" s="181"/>
      <c r="M137" s="258" t="s">
        <v>3</v>
      </c>
      <c r="N137" s="259" t="s">
        <v>45</v>
      </c>
      <c r="O137" s="260"/>
      <c r="P137" s="261">
        <f>O137*H137</f>
        <v>0</v>
      </c>
      <c r="Q137" s="261">
        <v>0</v>
      </c>
      <c r="R137" s="261">
        <f>Q137*H137</f>
        <v>0</v>
      </c>
      <c r="S137" s="261">
        <v>0</v>
      </c>
      <c r="T137" s="262">
        <f>S137*H137</f>
        <v>0</v>
      </c>
      <c r="U137" s="315"/>
      <c r="V137" s="315"/>
      <c r="W137" s="315"/>
      <c r="X137" s="315"/>
      <c r="Y137" s="315"/>
      <c r="Z137" s="315"/>
      <c r="AA137" s="315"/>
      <c r="AB137" s="315"/>
      <c r="AC137" s="315"/>
      <c r="AD137" s="315"/>
      <c r="AE137" s="315"/>
      <c r="AR137" s="263" t="s">
        <v>161</v>
      </c>
      <c r="AT137" s="263" t="s">
        <v>122</v>
      </c>
      <c r="AU137" s="263" t="s">
        <v>80</v>
      </c>
      <c r="AY137" s="173" t="s">
        <v>120</v>
      </c>
      <c r="BE137" s="264">
        <f>IF(N137="základní",J137,0)</f>
        <v>0</v>
      </c>
      <c r="BF137" s="264">
        <f>IF(N137="snížená",J137,0)</f>
        <v>0</v>
      </c>
      <c r="BG137" s="264">
        <f>IF(N137="zákl. přenesená",J137,0)</f>
        <v>0</v>
      </c>
      <c r="BH137" s="264">
        <f>IF(N137="sníž. přenesená",J137,0)</f>
        <v>0</v>
      </c>
      <c r="BI137" s="264">
        <f>IF(N137="nulová",J137,0)</f>
        <v>0</v>
      </c>
      <c r="BJ137" s="173" t="s">
        <v>80</v>
      </c>
      <c r="BK137" s="264">
        <f>ROUND(I137*H137,2)</f>
        <v>0</v>
      </c>
      <c r="BL137" s="173" t="s">
        <v>161</v>
      </c>
      <c r="BM137" s="263" t="s">
        <v>268</v>
      </c>
    </row>
    <row r="138" spans="1:65" s="276" customFormat="1" x14ac:dyDescent="0.2">
      <c r="B138" s="277"/>
      <c r="C138" s="307"/>
      <c r="D138" s="270" t="s">
        <v>125</v>
      </c>
      <c r="E138" s="278" t="s">
        <v>3</v>
      </c>
      <c r="F138" s="279" t="s">
        <v>80</v>
      </c>
      <c r="H138" s="280">
        <v>1</v>
      </c>
      <c r="L138" s="277"/>
      <c r="M138" s="281"/>
      <c r="N138" s="282"/>
      <c r="O138" s="282"/>
      <c r="P138" s="282"/>
      <c r="Q138" s="282"/>
      <c r="R138" s="282"/>
      <c r="S138" s="282"/>
      <c r="T138" s="283"/>
      <c r="AT138" s="278" t="s">
        <v>125</v>
      </c>
      <c r="AU138" s="278" t="s">
        <v>80</v>
      </c>
      <c r="AV138" s="276" t="s">
        <v>81</v>
      </c>
      <c r="AW138" s="276" t="s">
        <v>36</v>
      </c>
      <c r="AX138" s="276" t="s">
        <v>74</v>
      </c>
      <c r="AY138" s="278" t="s">
        <v>120</v>
      </c>
    </row>
    <row r="139" spans="1:65" s="284" customFormat="1" x14ac:dyDescent="0.2">
      <c r="B139" s="285"/>
      <c r="C139" s="308"/>
      <c r="D139" s="270" t="s">
        <v>125</v>
      </c>
      <c r="E139" s="286" t="s">
        <v>3</v>
      </c>
      <c r="F139" s="287" t="s">
        <v>126</v>
      </c>
      <c r="H139" s="288">
        <v>1</v>
      </c>
      <c r="L139" s="285"/>
      <c r="M139" s="289"/>
      <c r="N139" s="290"/>
      <c r="O139" s="290"/>
      <c r="P139" s="290"/>
      <c r="Q139" s="290"/>
      <c r="R139" s="290"/>
      <c r="S139" s="290"/>
      <c r="T139" s="291"/>
      <c r="AT139" s="286" t="s">
        <v>125</v>
      </c>
      <c r="AU139" s="286" t="s">
        <v>80</v>
      </c>
      <c r="AV139" s="284" t="s">
        <v>124</v>
      </c>
      <c r="AW139" s="284" t="s">
        <v>36</v>
      </c>
      <c r="AX139" s="284" t="s">
        <v>80</v>
      </c>
      <c r="AY139" s="286" t="s">
        <v>120</v>
      </c>
    </row>
    <row r="140" spans="1:65" s="183" customFormat="1" ht="16.5" customHeight="1" x14ac:dyDescent="0.2">
      <c r="A140" s="315"/>
      <c r="B140" s="181"/>
      <c r="C140" s="305">
        <v>13</v>
      </c>
      <c r="D140" s="252" t="s">
        <v>122</v>
      </c>
      <c r="E140" s="253" t="s">
        <v>162</v>
      </c>
      <c r="F140" s="254" t="s">
        <v>269</v>
      </c>
      <c r="G140" s="255" t="s">
        <v>154</v>
      </c>
      <c r="H140" s="256">
        <v>1</v>
      </c>
      <c r="I140" s="77"/>
      <c r="J140" s="257">
        <f>ROUND(I140*H140,2)</f>
        <v>0</v>
      </c>
      <c r="K140" s="254" t="s">
        <v>3</v>
      </c>
      <c r="L140" s="181"/>
      <c r="M140" s="258" t="s">
        <v>3</v>
      </c>
      <c r="N140" s="259" t="s">
        <v>45</v>
      </c>
      <c r="O140" s="260"/>
      <c r="P140" s="261">
        <f>O140*H140</f>
        <v>0</v>
      </c>
      <c r="Q140" s="261">
        <v>0</v>
      </c>
      <c r="R140" s="261">
        <f>Q140*H140</f>
        <v>0</v>
      </c>
      <c r="S140" s="261">
        <v>0</v>
      </c>
      <c r="T140" s="262">
        <f>S140*H140</f>
        <v>0</v>
      </c>
      <c r="U140" s="315"/>
      <c r="V140" s="315"/>
      <c r="W140" s="315"/>
      <c r="X140" s="315"/>
      <c r="Y140" s="315"/>
      <c r="Z140" s="315"/>
      <c r="AA140" s="315"/>
      <c r="AB140" s="315"/>
      <c r="AC140" s="315"/>
      <c r="AD140" s="315"/>
      <c r="AE140" s="315"/>
      <c r="AR140" s="263" t="s">
        <v>161</v>
      </c>
      <c r="AT140" s="263" t="s">
        <v>122</v>
      </c>
      <c r="AU140" s="263" t="s">
        <v>80</v>
      </c>
      <c r="AY140" s="173" t="s">
        <v>120</v>
      </c>
      <c r="BE140" s="264">
        <f>IF(N140="základní",J140,0)</f>
        <v>0</v>
      </c>
      <c r="BF140" s="264">
        <f>IF(N140="snížená",J140,0)</f>
        <v>0</v>
      </c>
      <c r="BG140" s="264">
        <f>IF(N140="zákl. přenesená",J140,0)</f>
        <v>0</v>
      </c>
      <c r="BH140" s="264">
        <f>IF(N140="sníž. přenesená",J140,0)</f>
        <v>0</v>
      </c>
      <c r="BI140" s="264">
        <f>IF(N140="nulová",J140,0)</f>
        <v>0</v>
      </c>
      <c r="BJ140" s="173" t="s">
        <v>80</v>
      </c>
      <c r="BK140" s="264">
        <f>ROUND(I140*H140,2)</f>
        <v>0</v>
      </c>
      <c r="BL140" s="173" t="s">
        <v>161</v>
      </c>
      <c r="BM140" s="263" t="s">
        <v>270</v>
      </c>
    </row>
    <row r="141" spans="1:65" s="276" customFormat="1" x14ac:dyDescent="0.2">
      <c r="B141" s="277"/>
      <c r="C141" s="307"/>
      <c r="D141" s="270" t="s">
        <v>125</v>
      </c>
      <c r="E141" s="278" t="s">
        <v>3</v>
      </c>
      <c r="F141" s="279" t="s">
        <v>80</v>
      </c>
      <c r="H141" s="280">
        <v>1</v>
      </c>
      <c r="L141" s="277"/>
      <c r="M141" s="281"/>
      <c r="N141" s="282"/>
      <c r="O141" s="282"/>
      <c r="P141" s="282"/>
      <c r="Q141" s="282"/>
      <c r="R141" s="282"/>
      <c r="S141" s="282"/>
      <c r="T141" s="283"/>
      <c r="AT141" s="278" t="s">
        <v>125</v>
      </c>
      <c r="AU141" s="278" t="s">
        <v>80</v>
      </c>
      <c r="AV141" s="276" t="s">
        <v>81</v>
      </c>
      <c r="AW141" s="276" t="s">
        <v>36</v>
      </c>
      <c r="AX141" s="276" t="s">
        <v>74</v>
      </c>
      <c r="AY141" s="278" t="s">
        <v>120</v>
      </c>
    </row>
    <row r="142" spans="1:65" s="284" customFormat="1" x14ac:dyDescent="0.2">
      <c r="B142" s="285"/>
      <c r="C142" s="308"/>
      <c r="D142" s="270" t="s">
        <v>125</v>
      </c>
      <c r="E142" s="286" t="s">
        <v>3</v>
      </c>
      <c r="F142" s="287" t="s">
        <v>126</v>
      </c>
      <c r="H142" s="288">
        <v>1</v>
      </c>
      <c r="L142" s="285"/>
      <c r="M142" s="289"/>
      <c r="N142" s="290"/>
      <c r="O142" s="290"/>
      <c r="P142" s="290"/>
      <c r="Q142" s="290"/>
      <c r="R142" s="290"/>
      <c r="S142" s="290"/>
      <c r="T142" s="291"/>
      <c r="AT142" s="286" t="s">
        <v>125</v>
      </c>
      <c r="AU142" s="286" t="s">
        <v>80</v>
      </c>
      <c r="AV142" s="284" t="s">
        <v>124</v>
      </c>
      <c r="AW142" s="284" t="s">
        <v>36</v>
      </c>
      <c r="AX142" s="284" t="s">
        <v>80</v>
      </c>
      <c r="AY142" s="286" t="s">
        <v>120</v>
      </c>
    </row>
    <row r="143" spans="1:65" s="183" customFormat="1" ht="16.5" customHeight="1" x14ac:dyDescent="0.2">
      <c r="A143" s="315"/>
      <c r="B143" s="181"/>
      <c r="C143" s="305">
        <v>14</v>
      </c>
      <c r="D143" s="252" t="s">
        <v>122</v>
      </c>
      <c r="E143" s="253" t="s">
        <v>163</v>
      </c>
      <c r="F143" s="254" t="s">
        <v>271</v>
      </c>
      <c r="G143" s="255" t="s">
        <v>154</v>
      </c>
      <c r="H143" s="256">
        <v>1</v>
      </c>
      <c r="I143" s="77"/>
      <c r="J143" s="257">
        <f>ROUND(I143*H143,2)</f>
        <v>0</v>
      </c>
      <c r="K143" s="254" t="s">
        <v>3</v>
      </c>
      <c r="L143" s="181"/>
      <c r="M143" s="258" t="s">
        <v>3</v>
      </c>
      <c r="N143" s="259" t="s">
        <v>45</v>
      </c>
      <c r="O143" s="260"/>
      <c r="P143" s="261">
        <f>O143*H143</f>
        <v>0</v>
      </c>
      <c r="Q143" s="261">
        <v>0</v>
      </c>
      <c r="R143" s="261">
        <f>Q143*H143</f>
        <v>0</v>
      </c>
      <c r="S143" s="261">
        <v>0</v>
      </c>
      <c r="T143" s="262">
        <f>S143*H143</f>
        <v>0</v>
      </c>
      <c r="U143" s="315"/>
      <c r="V143" s="315"/>
      <c r="W143" s="315"/>
      <c r="X143" s="315"/>
      <c r="Y143" s="315"/>
      <c r="Z143" s="315"/>
      <c r="AA143" s="315"/>
      <c r="AB143" s="315"/>
      <c r="AC143" s="315"/>
      <c r="AD143" s="315"/>
      <c r="AE143" s="315"/>
      <c r="AR143" s="263" t="s">
        <v>161</v>
      </c>
      <c r="AT143" s="263" t="s">
        <v>122</v>
      </c>
      <c r="AU143" s="263" t="s">
        <v>80</v>
      </c>
      <c r="AY143" s="173" t="s">
        <v>120</v>
      </c>
      <c r="BE143" s="264">
        <f>IF(N143="základní",J143,0)</f>
        <v>0</v>
      </c>
      <c r="BF143" s="264">
        <f>IF(N143="snížená",J143,0)</f>
        <v>0</v>
      </c>
      <c r="BG143" s="264">
        <f>IF(N143="zákl. přenesená",J143,0)</f>
        <v>0</v>
      </c>
      <c r="BH143" s="264">
        <f>IF(N143="sníž. přenesená",J143,0)</f>
        <v>0</v>
      </c>
      <c r="BI143" s="264">
        <f>IF(N143="nulová",J143,0)</f>
        <v>0</v>
      </c>
      <c r="BJ143" s="173" t="s">
        <v>80</v>
      </c>
      <c r="BK143" s="264">
        <f>ROUND(I143*H143,2)</f>
        <v>0</v>
      </c>
      <c r="BL143" s="173" t="s">
        <v>161</v>
      </c>
      <c r="BM143" s="263" t="s">
        <v>272</v>
      </c>
    </row>
    <row r="144" spans="1:65" s="276" customFormat="1" x14ac:dyDescent="0.2">
      <c r="B144" s="277"/>
      <c r="C144" s="307"/>
      <c r="D144" s="270" t="s">
        <v>125</v>
      </c>
      <c r="E144" s="278" t="s">
        <v>3</v>
      </c>
      <c r="F144" s="279" t="s">
        <v>80</v>
      </c>
      <c r="H144" s="280">
        <v>1</v>
      </c>
      <c r="L144" s="277"/>
      <c r="M144" s="281"/>
      <c r="N144" s="282"/>
      <c r="O144" s="282"/>
      <c r="P144" s="282"/>
      <c r="Q144" s="282"/>
      <c r="R144" s="282"/>
      <c r="S144" s="282"/>
      <c r="T144" s="283"/>
      <c r="AT144" s="278" t="s">
        <v>125</v>
      </c>
      <c r="AU144" s="278" t="s">
        <v>80</v>
      </c>
      <c r="AV144" s="276" t="s">
        <v>81</v>
      </c>
      <c r="AW144" s="276" t="s">
        <v>36</v>
      </c>
      <c r="AX144" s="276" t="s">
        <v>74</v>
      </c>
      <c r="AY144" s="278" t="s">
        <v>120</v>
      </c>
    </row>
    <row r="145" spans="1:51" s="284" customFormat="1" x14ac:dyDescent="0.2">
      <c r="B145" s="285"/>
      <c r="D145" s="270" t="s">
        <v>125</v>
      </c>
      <c r="E145" s="286" t="s">
        <v>3</v>
      </c>
      <c r="F145" s="287" t="s">
        <v>126</v>
      </c>
      <c r="H145" s="288">
        <v>1</v>
      </c>
      <c r="L145" s="285"/>
      <c r="M145" s="302"/>
      <c r="N145" s="303"/>
      <c r="O145" s="303"/>
      <c r="P145" s="303"/>
      <c r="Q145" s="303"/>
      <c r="R145" s="303"/>
      <c r="S145" s="303"/>
      <c r="T145" s="304"/>
      <c r="AT145" s="286" t="s">
        <v>125</v>
      </c>
      <c r="AU145" s="286" t="s">
        <v>80</v>
      </c>
      <c r="AV145" s="284" t="s">
        <v>124</v>
      </c>
      <c r="AW145" s="284" t="s">
        <v>36</v>
      </c>
      <c r="AX145" s="284" t="s">
        <v>80</v>
      </c>
      <c r="AY145" s="286" t="s">
        <v>120</v>
      </c>
    </row>
    <row r="146" spans="1:51" s="183" customFormat="1" ht="6.95" customHeight="1" x14ac:dyDescent="0.2">
      <c r="A146" s="315"/>
      <c r="B146" s="204"/>
      <c r="C146" s="205"/>
      <c r="D146" s="205"/>
      <c r="E146" s="205"/>
      <c r="F146" s="205"/>
      <c r="G146" s="205"/>
      <c r="H146" s="205"/>
      <c r="I146" s="205"/>
      <c r="J146" s="205"/>
      <c r="K146" s="205"/>
      <c r="L146" s="181"/>
      <c r="M146" s="315"/>
      <c r="O146" s="315"/>
      <c r="P146" s="315"/>
      <c r="Q146" s="315"/>
      <c r="R146" s="315"/>
      <c r="S146" s="315"/>
      <c r="T146" s="315"/>
      <c r="U146" s="315"/>
      <c r="V146" s="315"/>
      <c r="W146" s="315"/>
      <c r="X146" s="315"/>
      <c r="Y146" s="315"/>
      <c r="Z146" s="315"/>
      <c r="AA146" s="315"/>
      <c r="AB146" s="315"/>
      <c r="AC146" s="315"/>
      <c r="AD146" s="315"/>
      <c r="AE146" s="315"/>
    </row>
  </sheetData>
  <sheetProtection algorithmName="SHA-512" hashValue="6p8fQ21Ahuidk7nASlqGytU9nR+ZTnj4ZIPmYtQdJ782NwgetZJXx9IX6PNrJuwoGe2YzXaxPOR4YxOyPZuQwA==" saltValue="gWW8/0hlmC6wwyJmrV55mA==" spinCount="100000" sheet="1" objects="1" scenarios="1"/>
  <autoFilter ref="C79:K145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2"/>
  <sheetViews>
    <sheetView showGridLines="0" topLeftCell="A170" workbookViewId="0">
      <selection activeCell="I82" sqref="I82"/>
    </sheetView>
  </sheetViews>
  <sheetFormatPr defaultRowHeight="11.25" x14ac:dyDescent="0.2"/>
  <cols>
    <col min="1" max="1" width="8.33203125" style="172" customWidth="1"/>
    <col min="2" max="2" width="1.1640625" style="172" customWidth="1"/>
    <col min="3" max="3" width="4.1640625" style="172" customWidth="1"/>
    <col min="4" max="4" width="4.33203125" style="172" customWidth="1"/>
    <col min="5" max="5" width="17.1640625" style="172" customWidth="1"/>
    <col min="6" max="6" width="100.83203125" style="172" customWidth="1"/>
    <col min="7" max="7" width="7.5" style="172" customWidth="1"/>
    <col min="8" max="8" width="14" style="172" customWidth="1"/>
    <col min="9" max="9" width="15.83203125" style="172" customWidth="1"/>
    <col min="10" max="11" width="22.33203125" style="172" customWidth="1"/>
    <col min="12" max="12" width="9.33203125" style="172" customWidth="1"/>
    <col min="13" max="13" width="10.83203125" style="172" hidden="1" customWidth="1"/>
    <col min="14" max="14" width="9.33203125" style="172" hidden="1"/>
    <col min="15" max="20" width="14.1640625" style="172" hidden="1" customWidth="1"/>
    <col min="21" max="21" width="16.33203125" style="172" hidden="1" customWidth="1"/>
    <col min="22" max="22" width="12.33203125" style="172" customWidth="1"/>
    <col min="23" max="23" width="16.33203125" style="172" customWidth="1"/>
    <col min="24" max="24" width="12.33203125" style="172" customWidth="1"/>
    <col min="25" max="25" width="15" style="172" customWidth="1"/>
    <col min="26" max="26" width="11" style="172" customWidth="1"/>
    <col min="27" max="27" width="15" style="172" customWidth="1"/>
    <col min="28" max="28" width="16.33203125" style="172" customWidth="1"/>
    <col min="29" max="29" width="11" style="172" customWidth="1"/>
    <col min="30" max="30" width="15" style="172" customWidth="1"/>
    <col min="31" max="31" width="16.33203125" style="172" customWidth="1"/>
    <col min="32" max="43" width="9.33203125" style="172"/>
    <col min="44" max="65" width="9.33203125" style="172" hidden="1"/>
    <col min="66" max="16384" width="9.33203125" style="172"/>
  </cols>
  <sheetData>
    <row r="2" spans="1:46" ht="36.950000000000003" customHeight="1" x14ac:dyDescent="0.2">
      <c r="L2" s="362" t="s">
        <v>6</v>
      </c>
      <c r="M2" s="363"/>
      <c r="N2" s="363"/>
      <c r="O2" s="363"/>
      <c r="P2" s="363"/>
      <c r="Q2" s="363"/>
      <c r="R2" s="363"/>
      <c r="S2" s="363"/>
      <c r="T2" s="363"/>
      <c r="U2" s="363"/>
      <c r="V2" s="363"/>
      <c r="AT2" s="173" t="s">
        <v>90</v>
      </c>
    </row>
    <row r="3" spans="1:46" ht="6.95" customHeight="1" x14ac:dyDescent="0.2"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6"/>
      <c r="AT3" s="173" t="s">
        <v>81</v>
      </c>
    </row>
    <row r="4" spans="1:46" ht="24.95" customHeight="1" x14ac:dyDescent="0.2">
      <c r="B4" s="176"/>
      <c r="D4" s="177" t="s">
        <v>94</v>
      </c>
      <c r="L4" s="176"/>
      <c r="M4" s="178" t="s">
        <v>11</v>
      </c>
      <c r="AT4" s="173" t="s">
        <v>4</v>
      </c>
    </row>
    <row r="5" spans="1:46" ht="6.95" customHeight="1" x14ac:dyDescent="0.2">
      <c r="B5" s="176"/>
      <c r="L5" s="176"/>
    </row>
    <row r="6" spans="1:46" ht="12" customHeight="1" x14ac:dyDescent="0.2">
      <c r="B6" s="176"/>
      <c r="D6" s="179" t="s">
        <v>17</v>
      </c>
      <c r="L6" s="176"/>
    </row>
    <row r="7" spans="1:46" ht="16.5" customHeight="1" x14ac:dyDescent="0.2">
      <c r="B7" s="176"/>
      <c r="E7" s="360" t="str">
        <f>'Rekapitulace stavby'!K6</f>
        <v>Turistické informační centrum v Opavě - rekonstrukce interiéru</v>
      </c>
      <c r="F7" s="361"/>
      <c r="G7" s="361"/>
      <c r="H7" s="361"/>
      <c r="L7" s="176"/>
    </row>
    <row r="8" spans="1:46" s="183" customFormat="1" ht="12" customHeight="1" x14ac:dyDescent="0.2">
      <c r="A8" s="180"/>
      <c r="B8" s="181"/>
      <c r="C8" s="180"/>
      <c r="D8" s="179" t="s">
        <v>95</v>
      </c>
      <c r="E8" s="180"/>
      <c r="F8" s="180"/>
      <c r="G8" s="180"/>
      <c r="H8" s="180"/>
      <c r="I8" s="180"/>
      <c r="J8" s="180"/>
      <c r="K8" s="180"/>
      <c r="L8" s="182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</row>
    <row r="9" spans="1:46" s="183" customFormat="1" ht="16.5" customHeight="1" x14ac:dyDescent="0.2">
      <c r="A9" s="180"/>
      <c r="B9" s="181"/>
      <c r="C9" s="180"/>
      <c r="D9" s="180"/>
      <c r="E9" s="358" t="s">
        <v>273</v>
      </c>
      <c r="F9" s="359"/>
      <c r="G9" s="359"/>
      <c r="H9" s="359"/>
      <c r="I9" s="180"/>
      <c r="J9" s="180"/>
      <c r="K9" s="180"/>
      <c r="L9" s="182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</row>
    <row r="10" spans="1:46" s="183" customFormat="1" x14ac:dyDescent="0.2">
      <c r="A10" s="180"/>
      <c r="B10" s="181"/>
      <c r="C10" s="180"/>
      <c r="D10" s="180"/>
      <c r="E10" s="180"/>
      <c r="F10" s="180"/>
      <c r="G10" s="180"/>
      <c r="H10" s="180"/>
      <c r="I10" s="180"/>
      <c r="J10" s="180"/>
      <c r="K10" s="180"/>
      <c r="L10" s="182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</row>
    <row r="11" spans="1:46" s="183" customFormat="1" ht="12" customHeight="1" x14ac:dyDescent="0.2">
      <c r="A11" s="180"/>
      <c r="B11" s="181"/>
      <c r="C11" s="180"/>
      <c r="D11" s="179" t="s">
        <v>19</v>
      </c>
      <c r="E11" s="180"/>
      <c r="F11" s="184" t="s">
        <v>3</v>
      </c>
      <c r="G11" s="180"/>
      <c r="H11" s="180"/>
      <c r="I11" s="179" t="s">
        <v>20</v>
      </c>
      <c r="J11" s="184" t="s">
        <v>3</v>
      </c>
      <c r="K11" s="180"/>
      <c r="L11" s="182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</row>
    <row r="12" spans="1:46" s="183" customFormat="1" ht="12" customHeight="1" x14ac:dyDescent="0.2">
      <c r="A12" s="180"/>
      <c r="B12" s="181"/>
      <c r="C12" s="180"/>
      <c r="D12" s="179" t="s">
        <v>21</v>
      </c>
      <c r="E12" s="180"/>
      <c r="F12" s="184" t="s">
        <v>22</v>
      </c>
      <c r="G12" s="180"/>
      <c r="H12" s="180"/>
      <c r="I12" s="179" t="s">
        <v>23</v>
      </c>
      <c r="J12" s="185"/>
      <c r="K12" s="180"/>
      <c r="L12" s="182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</row>
    <row r="13" spans="1:46" s="183" customFormat="1" ht="10.9" customHeight="1" x14ac:dyDescent="0.2">
      <c r="A13" s="180"/>
      <c r="B13" s="181"/>
      <c r="C13" s="180"/>
      <c r="D13" s="180"/>
      <c r="E13" s="180"/>
      <c r="F13" s="180"/>
      <c r="G13" s="180"/>
      <c r="H13" s="180"/>
      <c r="I13" s="180"/>
      <c r="J13" s="180"/>
      <c r="K13" s="180"/>
      <c r="L13" s="182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</row>
    <row r="14" spans="1:46" s="183" customFormat="1" ht="12" customHeight="1" x14ac:dyDescent="0.2">
      <c r="A14" s="180"/>
      <c r="B14" s="181"/>
      <c r="C14" s="180"/>
      <c r="D14" s="179" t="s">
        <v>24</v>
      </c>
      <c r="E14" s="180"/>
      <c r="F14" s="180"/>
      <c r="G14" s="180"/>
      <c r="H14" s="180"/>
      <c r="I14" s="179" t="s">
        <v>25</v>
      </c>
      <c r="J14" s="184" t="s">
        <v>26</v>
      </c>
      <c r="K14" s="180"/>
      <c r="L14" s="182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</row>
    <row r="15" spans="1:46" s="183" customFormat="1" ht="18" customHeight="1" x14ac:dyDescent="0.2">
      <c r="A15" s="180"/>
      <c r="B15" s="181"/>
      <c r="C15" s="180"/>
      <c r="D15" s="180"/>
      <c r="E15" s="184" t="s">
        <v>27</v>
      </c>
      <c r="F15" s="180"/>
      <c r="G15" s="180"/>
      <c r="H15" s="180"/>
      <c r="I15" s="179" t="s">
        <v>28</v>
      </c>
      <c r="J15" s="184" t="s">
        <v>29</v>
      </c>
      <c r="K15" s="180"/>
      <c r="L15" s="182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</row>
    <row r="16" spans="1:46" s="183" customFormat="1" ht="6.95" customHeight="1" x14ac:dyDescent="0.2">
      <c r="A16" s="180"/>
      <c r="B16" s="181"/>
      <c r="C16" s="180"/>
      <c r="D16" s="180"/>
      <c r="E16" s="180"/>
      <c r="F16" s="180"/>
      <c r="G16" s="180"/>
      <c r="H16" s="180"/>
      <c r="I16" s="180"/>
      <c r="J16" s="180"/>
      <c r="K16" s="180"/>
      <c r="L16" s="182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</row>
    <row r="17" spans="1:31" s="183" customFormat="1" ht="12" customHeight="1" x14ac:dyDescent="0.2">
      <c r="A17" s="180"/>
      <c r="B17" s="181"/>
      <c r="C17" s="180"/>
      <c r="D17" s="179" t="s">
        <v>30</v>
      </c>
      <c r="E17" s="180"/>
      <c r="F17" s="180"/>
      <c r="G17" s="180"/>
      <c r="H17" s="180"/>
      <c r="I17" s="179" t="s">
        <v>25</v>
      </c>
      <c r="J17" s="171" t="str">
        <f>'Rekapitulace stavby'!AN13</f>
        <v>Vyplň údaj</v>
      </c>
      <c r="K17" s="180"/>
      <c r="L17" s="182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</row>
    <row r="18" spans="1:31" s="183" customFormat="1" ht="18" customHeight="1" x14ac:dyDescent="0.2">
      <c r="A18" s="180"/>
      <c r="B18" s="181"/>
      <c r="C18" s="180"/>
      <c r="D18" s="180"/>
      <c r="E18" s="364"/>
      <c r="F18" s="365"/>
      <c r="G18" s="365"/>
      <c r="H18" s="365"/>
      <c r="I18" s="179" t="s">
        <v>28</v>
      </c>
      <c r="J18" s="171" t="str">
        <f>'Rekapitulace stavby'!AN14</f>
        <v>Vyplň údaj</v>
      </c>
      <c r="K18" s="180"/>
      <c r="L18" s="182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</row>
    <row r="19" spans="1:31" s="183" customFormat="1" ht="6.95" customHeight="1" x14ac:dyDescent="0.2">
      <c r="A19" s="180"/>
      <c r="B19" s="181"/>
      <c r="C19" s="180"/>
      <c r="D19" s="180"/>
      <c r="E19" s="180"/>
      <c r="F19" s="180"/>
      <c r="G19" s="180"/>
      <c r="H19" s="180"/>
      <c r="I19" s="180"/>
      <c r="J19" s="180"/>
      <c r="K19" s="180"/>
      <c r="L19" s="182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</row>
    <row r="20" spans="1:31" s="183" customFormat="1" ht="12" customHeight="1" x14ac:dyDescent="0.2">
      <c r="A20" s="180"/>
      <c r="B20" s="181"/>
      <c r="C20" s="180"/>
      <c r="D20" s="179" t="s">
        <v>32</v>
      </c>
      <c r="E20" s="180"/>
      <c r="F20" s="180"/>
      <c r="G20" s="180"/>
      <c r="H20" s="180"/>
      <c r="I20" s="179" t="s">
        <v>25</v>
      </c>
      <c r="J20" s="184" t="s">
        <v>33</v>
      </c>
      <c r="K20" s="180"/>
      <c r="L20" s="182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</row>
    <row r="21" spans="1:31" s="183" customFormat="1" ht="18" customHeight="1" x14ac:dyDescent="0.2">
      <c r="A21" s="180"/>
      <c r="B21" s="181"/>
      <c r="C21" s="180"/>
      <c r="D21" s="180"/>
      <c r="E21" s="184" t="s">
        <v>34</v>
      </c>
      <c r="F21" s="180"/>
      <c r="G21" s="180"/>
      <c r="H21" s="180"/>
      <c r="I21" s="179" t="s">
        <v>28</v>
      </c>
      <c r="J21" s="184" t="s">
        <v>35</v>
      </c>
      <c r="K21" s="180"/>
      <c r="L21" s="182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</row>
    <row r="22" spans="1:31" s="183" customFormat="1" ht="6.95" customHeight="1" x14ac:dyDescent="0.2">
      <c r="A22" s="180"/>
      <c r="B22" s="181"/>
      <c r="C22" s="180"/>
      <c r="D22" s="180"/>
      <c r="E22" s="180"/>
      <c r="F22" s="180"/>
      <c r="G22" s="180"/>
      <c r="H22" s="180"/>
      <c r="I22" s="180"/>
      <c r="J22" s="180"/>
      <c r="K22" s="180"/>
      <c r="L22" s="182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</row>
    <row r="23" spans="1:31" s="183" customFormat="1" ht="12" customHeight="1" x14ac:dyDescent="0.2">
      <c r="A23" s="180"/>
      <c r="B23" s="181"/>
      <c r="C23" s="180"/>
      <c r="D23" s="179" t="s">
        <v>37</v>
      </c>
      <c r="E23" s="180"/>
      <c r="F23" s="180"/>
      <c r="G23" s="180"/>
      <c r="H23" s="180"/>
      <c r="I23" s="179" t="s">
        <v>25</v>
      </c>
      <c r="J23" s="184" t="str">
        <f>IF('Rekapitulace stavby'!AN19="","",'Rekapitulace stavby'!AN19)</f>
        <v/>
      </c>
      <c r="K23" s="180"/>
      <c r="L23" s="182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</row>
    <row r="24" spans="1:31" s="183" customFormat="1" ht="18" customHeight="1" x14ac:dyDescent="0.2">
      <c r="A24" s="180"/>
      <c r="B24" s="181"/>
      <c r="C24" s="180"/>
      <c r="D24" s="180"/>
      <c r="E24" s="184" t="str">
        <f>IF('Rekapitulace stavby'!E20="","",'Rekapitulace stavby'!E20)</f>
        <v xml:space="preserve"> </v>
      </c>
      <c r="F24" s="180"/>
      <c r="G24" s="180"/>
      <c r="H24" s="180"/>
      <c r="I24" s="179" t="s">
        <v>28</v>
      </c>
      <c r="J24" s="184" t="str">
        <f>IF('Rekapitulace stavby'!AN20="","",'Rekapitulace stavby'!AN20)</f>
        <v/>
      </c>
      <c r="K24" s="180"/>
      <c r="L24" s="182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</row>
    <row r="25" spans="1:31" s="183" customFormat="1" ht="6.95" customHeight="1" x14ac:dyDescent="0.2">
      <c r="A25" s="180"/>
      <c r="B25" s="181"/>
      <c r="C25" s="180"/>
      <c r="D25" s="180"/>
      <c r="E25" s="180"/>
      <c r="F25" s="180"/>
      <c r="G25" s="180"/>
      <c r="H25" s="180"/>
      <c r="I25" s="180"/>
      <c r="J25" s="180"/>
      <c r="K25" s="180"/>
      <c r="L25" s="182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</row>
    <row r="26" spans="1:31" s="183" customFormat="1" ht="12" customHeight="1" x14ac:dyDescent="0.2">
      <c r="A26" s="180"/>
      <c r="B26" s="181"/>
      <c r="C26" s="180"/>
      <c r="D26" s="179" t="s">
        <v>38</v>
      </c>
      <c r="E26" s="180"/>
      <c r="F26" s="180"/>
      <c r="G26" s="180"/>
      <c r="H26" s="180"/>
      <c r="I26" s="180"/>
      <c r="J26" s="180"/>
      <c r="K26" s="180"/>
      <c r="L26" s="182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</row>
    <row r="27" spans="1:31" s="189" customFormat="1" ht="16.5" customHeight="1" x14ac:dyDescent="0.2">
      <c r="A27" s="186"/>
      <c r="B27" s="187"/>
      <c r="C27" s="186"/>
      <c r="D27" s="186"/>
      <c r="E27" s="366" t="s">
        <v>3</v>
      </c>
      <c r="F27" s="366"/>
      <c r="G27" s="366"/>
      <c r="H27" s="366"/>
      <c r="I27" s="186"/>
      <c r="J27" s="186"/>
      <c r="K27" s="186"/>
      <c r="L27" s="188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</row>
    <row r="28" spans="1:31" s="183" customFormat="1" ht="6.95" customHeight="1" x14ac:dyDescent="0.2">
      <c r="A28" s="180"/>
      <c r="B28" s="181"/>
      <c r="C28" s="180"/>
      <c r="D28" s="180"/>
      <c r="E28" s="180"/>
      <c r="F28" s="180"/>
      <c r="G28" s="180"/>
      <c r="H28" s="180"/>
      <c r="I28" s="180"/>
      <c r="J28" s="180"/>
      <c r="K28" s="180"/>
      <c r="L28" s="182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</row>
    <row r="29" spans="1:31" s="183" customFormat="1" ht="6.95" customHeight="1" x14ac:dyDescent="0.2">
      <c r="A29" s="180"/>
      <c r="B29" s="181"/>
      <c r="C29" s="180"/>
      <c r="D29" s="190"/>
      <c r="E29" s="190"/>
      <c r="F29" s="190"/>
      <c r="G29" s="190"/>
      <c r="H29" s="190"/>
      <c r="I29" s="190"/>
      <c r="J29" s="190"/>
      <c r="K29" s="190"/>
      <c r="L29" s="182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</row>
    <row r="30" spans="1:31" s="183" customFormat="1" ht="25.35" customHeight="1" x14ac:dyDescent="0.2">
      <c r="A30" s="180"/>
      <c r="B30" s="181"/>
      <c r="C30" s="180"/>
      <c r="D30" s="191" t="s">
        <v>40</v>
      </c>
      <c r="E30" s="180"/>
      <c r="F30" s="180"/>
      <c r="G30" s="180"/>
      <c r="H30" s="180"/>
      <c r="I30" s="180"/>
      <c r="J30" s="192">
        <f>ROUND(J80, 2)</f>
        <v>0</v>
      </c>
      <c r="K30" s="180"/>
      <c r="L30" s="182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</row>
    <row r="31" spans="1:31" s="183" customFormat="1" ht="6.95" customHeight="1" x14ac:dyDescent="0.2">
      <c r="A31" s="180"/>
      <c r="B31" s="181"/>
      <c r="C31" s="180"/>
      <c r="D31" s="190"/>
      <c r="E31" s="190"/>
      <c r="F31" s="190"/>
      <c r="G31" s="190"/>
      <c r="H31" s="190"/>
      <c r="I31" s="190"/>
      <c r="J31" s="190"/>
      <c r="K31" s="190"/>
      <c r="L31" s="182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</row>
    <row r="32" spans="1:31" s="183" customFormat="1" ht="14.45" customHeight="1" x14ac:dyDescent="0.2">
      <c r="A32" s="180"/>
      <c r="B32" s="181"/>
      <c r="C32" s="180"/>
      <c r="D32" s="180"/>
      <c r="E32" s="180"/>
      <c r="F32" s="193" t="s">
        <v>42</v>
      </c>
      <c r="G32" s="180"/>
      <c r="H32" s="180"/>
      <c r="I32" s="193" t="s">
        <v>41</v>
      </c>
      <c r="J32" s="193" t="s">
        <v>43</v>
      </c>
      <c r="K32" s="180"/>
      <c r="L32" s="182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</row>
    <row r="33" spans="1:31" s="183" customFormat="1" ht="14.45" customHeight="1" x14ac:dyDescent="0.2">
      <c r="A33" s="180"/>
      <c r="B33" s="181"/>
      <c r="C33" s="180"/>
      <c r="D33" s="194" t="s">
        <v>44</v>
      </c>
      <c r="E33" s="179" t="s">
        <v>45</v>
      </c>
      <c r="F33" s="195">
        <f>ROUND((SUM(BE80:BE201)),  2)</f>
        <v>0</v>
      </c>
      <c r="G33" s="180"/>
      <c r="H33" s="180"/>
      <c r="I33" s="196">
        <v>0.21</v>
      </c>
      <c r="J33" s="195">
        <f>ROUND(((SUM(BE80:BE201))*I33),  2)</f>
        <v>0</v>
      </c>
      <c r="K33" s="180"/>
      <c r="L33" s="182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</row>
    <row r="34" spans="1:31" s="183" customFormat="1" ht="14.45" customHeight="1" x14ac:dyDescent="0.2">
      <c r="A34" s="180"/>
      <c r="B34" s="181"/>
      <c r="C34" s="180"/>
      <c r="D34" s="180"/>
      <c r="E34" s="179" t="s">
        <v>46</v>
      </c>
      <c r="F34" s="195">
        <f>ROUND((SUM(BF80:BF201)),  2)</f>
        <v>0</v>
      </c>
      <c r="G34" s="180"/>
      <c r="H34" s="180"/>
      <c r="I34" s="196">
        <v>0.15</v>
      </c>
      <c r="J34" s="195">
        <f>ROUND(((SUM(BF80:BF201))*I34),  2)</f>
        <v>0</v>
      </c>
      <c r="K34" s="180"/>
      <c r="L34" s="182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</row>
    <row r="35" spans="1:31" s="183" customFormat="1" ht="14.45" hidden="1" customHeight="1" x14ac:dyDescent="0.2">
      <c r="A35" s="180"/>
      <c r="B35" s="181"/>
      <c r="C35" s="180"/>
      <c r="D35" s="180"/>
      <c r="E35" s="179" t="s">
        <v>47</v>
      </c>
      <c r="F35" s="195">
        <f>ROUND((SUM(BG80:BG201)),  2)</f>
        <v>0</v>
      </c>
      <c r="G35" s="180"/>
      <c r="H35" s="180"/>
      <c r="I35" s="196">
        <v>0.21</v>
      </c>
      <c r="J35" s="195">
        <f>0</f>
        <v>0</v>
      </c>
      <c r="K35" s="180"/>
      <c r="L35" s="182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</row>
    <row r="36" spans="1:31" s="183" customFormat="1" ht="14.45" hidden="1" customHeight="1" x14ac:dyDescent="0.2">
      <c r="A36" s="180"/>
      <c r="B36" s="181"/>
      <c r="C36" s="180"/>
      <c r="D36" s="180"/>
      <c r="E36" s="179" t="s">
        <v>48</v>
      </c>
      <c r="F36" s="195">
        <f>ROUND((SUM(BH80:BH201)),  2)</f>
        <v>0</v>
      </c>
      <c r="G36" s="180"/>
      <c r="H36" s="180"/>
      <c r="I36" s="196">
        <v>0.15</v>
      </c>
      <c r="J36" s="195">
        <f>0</f>
        <v>0</v>
      </c>
      <c r="K36" s="180"/>
      <c r="L36" s="182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</row>
    <row r="37" spans="1:31" s="183" customFormat="1" ht="14.45" hidden="1" customHeight="1" x14ac:dyDescent="0.2">
      <c r="A37" s="180"/>
      <c r="B37" s="181"/>
      <c r="C37" s="180"/>
      <c r="D37" s="180"/>
      <c r="E37" s="179" t="s">
        <v>49</v>
      </c>
      <c r="F37" s="195">
        <f>ROUND((SUM(BI80:BI201)),  2)</f>
        <v>0</v>
      </c>
      <c r="G37" s="180"/>
      <c r="H37" s="180"/>
      <c r="I37" s="196">
        <v>0</v>
      </c>
      <c r="J37" s="195">
        <f>0</f>
        <v>0</v>
      </c>
      <c r="K37" s="180"/>
      <c r="L37" s="182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</row>
    <row r="38" spans="1:31" s="183" customFormat="1" ht="6.95" customHeight="1" x14ac:dyDescent="0.2">
      <c r="A38" s="180"/>
      <c r="B38" s="181"/>
      <c r="C38" s="180"/>
      <c r="D38" s="180"/>
      <c r="E38" s="180"/>
      <c r="F38" s="180"/>
      <c r="G38" s="180"/>
      <c r="H38" s="180"/>
      <c r="I38" s="180"/>
      <c r="J38" s="180"/>
      <c r="K38" s="180"/>
      <c r="L38" s="182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</row>
    <row r="39" spans="1:31" s="183" customFormat="1" ht="25.35" customHeight="1" x14ac:dyDescent="0.2">
      <c r="A39" s="180"/>
      <c r="B39" s="181"/>
      <c r="C39" s="197"/>
      <c r="D39" s="198" t="s">
        <v>50</v>
      </c>
      <c r="E39" s="199"/>
      <c r="F39" s="199"/>
      <c r="G39" s="200" t="s">
        <v>51</v>
      </c>
      <c r="H39" s="201" t="s">
        <v>52</v>
      </c>
      <c r="I39" s="199"/>
      <c r="J39" s="202">
        <f>SUM(J30:J37)</f>
        <v>0</v>
      </c>
      <c r="K39" s="203"/>
      <c r="L39" s="182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</row>
    <row r="40" spans="1:31" s="183" customFormat="1" ht="14.45" customHeight="1" x14ac:dyDescent="0.2">
      <c r="A40" s="180"/>
      <c r="B40" s="204"/>
      <c r="C40" s="205"/>
      <c r="D40" s="205"/>
      <c r="E40" s="205"/>
      <c r="F40" s="205"/>
      <c r="G40" s="205"/>
      <c r="H40" s="205"/>
      <c r="I40" s="205"/>
      <c r="J40" s="205"/>
      <c r="K40" s="205"/>
      <c r="L40" s="182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</row>
    <row r="44" spans="1:31" s="183" customFormat="1" ht="6.95" customHeight="1" x14ac:dyDescent="0.2">
      <c r="A44" s="180"/>
      <c r="B44" s="206"/>
      <c r="C44" s="207"/>
      <c r="D44" s="207"/>
      <c r="E44" s="207"/>
      <c r="F44" s="207"/>
      <c r="G44" s="207"/>
      <c r="H44" s="207"/>
      <c r="I44" s="207"/>
      <c r="J44" s="207"/>
      <c r="K44" s="207"/>
      <c r="L44" s="182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</row>
    <row r="45" spans="1:31" s="183" customFormat="1" ht="24.95" customHeight="1" x14ac:dyDescent="0.2">
      <c r="A45" s="180"/>
      <c r="B45" s="181"/>
      <c r="C45" s="177" t="s">
        <v>96</v>
      </c>
      <c r="D45" s="180"/>
      <c r="E45" s="180"/>
      <c r="F45" s="180"/>
      <c r="G45" s="180"/>
      <c r="H45" s="180"/>
      <c r="I45" s="180"/>
      <c r="J45" s="180"/>
      <c r="K45" s="180"/>
      <c r="L45" s="182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</row>
    <row r="46" spans="1:31" s="183" customFormat="1" ht="6.95" customHeight="1" x14ac:dyDescent="0.2">
      <c r="A46" s="180"/>
      <c r="B46" s="181"/>
      <c r="C46" s="180"/>
      <c r="D46" s="180"/>
      <c r="E46" s="180"/>
      <c r="F46" s="180"/>
      <c r="G46" s="180"/>
      <c r="H46" s="180"/>
      <c r="I46" s="180"/>
      <c r="J46" s="180"/>
      <c r="K46" s="180"/>
      <c r="L46" s="182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</row>
    <row r="47" spans="1:31" s="183" customFormat="1" ht="12" customHeight="1" x14ac:dyDescent="0.2">
      <c r="A47" s="180"/>
      <c r="B47" s="181"/>
      <c r="C47" s="179" t="s">
        <v>17</v>
      </c>
      <c r="D47" s="180"/>
      <c r="E47" s="180"/>
      <c r="F47" s="180"/>
      <c r="G47" s="180"/>
      <c r="H47" s="180"/>
      <c r="I47" s="180"/>
      <c r="J47" s="180"/>
      <c r="K47" s="180"/>
      <c r="L47" s="182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</row>
    <row r="48" spans="1:31" s="183" customFormat="1" ht="16.5" customHeight="1" x14ac:dyDescent="0.2">
      <c r="A48" s="180"/>
      <c r="B48" s="181"/>
      <c r="C48" s="180"/>
      <c r="D48" s="180"/>
      <c r="E48" s="360" t="str">
        <f>E7</f>
        <v>Turistické informační centrum v Opavě - rekonstrukce interiéru</v>
      </c>
      <c r="F48" s="361"/>
      <c r="G48" s="361"/>
      <c r="H48" s="361"/>
      <c r="I48" s="180"/>
      <c r="J48" s="180"/>
      <c r="K48" s="180"/>
      <c r="L48" s="182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</row>
    <row r="49" spans="1:47" s="183" customFormat="1" ht="12" customHeight="1" x14ac:dyDescent="0.2">
      <c r="A49" s="180"/>
      <c r="B49" s="181"/>
      <c r="C49" s="179" t="s">
        <v>95</v>
      </c>
      <c r="D49" s="180"/>
      <c r="E49" s="180"/>
      <c r="F49" s="180"/>
      <c r="G49" s="180"/>
      <c r="H49" s="180"/>
      <c r="I49" s="180"/>
      <c r="J49" s="180"/>
      <c r="K49" s="180"/>
      <c r="L49" s="182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</row>
    <row r="50" spans="1:47" s="183" customFormat="1" ht="16.5" customHeight="1" x14ac:dyDescent="0.2">
      <c r="A50" s="180"/>
      <c r="B50" s="181"/>
      <c r="C50" s="180"/>
      <c r="D50" s="180"/>
      <c r="E50" s="358" t="str">
        <f>E9</f>
        <v>06 - Grafické prvky</v>
      </c>
      <c r="F50" s="359"/>
      <c r="G50" s="359"/>
      <c r="H50" s="359"/>
      <c r="I50" s="180"/>
      <c r="J50" s="180"/>
      <c r="K50" s="180"/>
      <c r="L50" s="182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</row>
    <row r="51" spans="1:47" s="183" customFormat="1" ht="6.95" customHeight="1" x14ac:dyDescent="0.2">
      <c r="A51" s="180"/>
      <c r="B51" s="181"/>
      <c r="C51" s="180"/>
      <c r="D51" s="180"/>
      <c r="E51" s="180"/>
      <c r="F51" s="180"/>
      <c r="G51" s="180"/>
      <c r="H51" s="180"/>
      <c r="I51" s="180"/>
      <c r="J51" s="180"/>
      <c r="K51" s="180"/>
      <c r="L51" s="182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</row>
    <row r="52" spans="1:47" s="183" customFormat="1" ht="12" customHeight="1" x14ac:dyDescent="0.2">
      <c r="A52" s="180"/>
      <c r="B52" s="181"/>
      <c r="C52" s="179" t="s">
        <v>21</v>
      </c>
      <c r="D52" s="180"/>
      <c r="E52" s="180"/>
      <c r="F52" s="184" t="str">
        <f>F12</f>
        <v xml:space="preserve"> </v>
      </c>
      <c r="G52" s="180"/>
      <c r="H52" s="180"/>
      <c r="I52" s="179" t="s">
        <v>23</v>
      </c>
      <c r="J52" s="185" t="str">
        <f>IF(J12="","",J12)</f>
        <v/>
      </c>
      <c r="K52" s="180"/>
      <c r="L52" s="182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</row>
    <row r="53" spans="1:47" s="183" customFormat="1" ht="6.95" customHeight="1" x14ac:dyDescent="0.2">
      <c r="A53" s="180"/>
      <c r="B53" s="181"/>
      <c r="C53" s="180"/>
      <c r="D53" s="180"/>
      <c r="E53" s="180"/>
      <c r="F53" s="180"/>
      <c r="G53" s="180"/>
      <c r="H53" s="180"/>
      <c r="I53" s="180"/>
      <c r="J53" s="180"/>
      <c r="K53" s="180"/>
      <c r="L53" s="182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</row>
    <row r="54" spans="1:47" s="183" customFormat="1" ht="40.15" customHeight="1" x14ac:dyDescent="0.2">
      <c r="A54" s="180"/>
      <c r="B54" s="181"/>
      <c r="C54" s="179" t="s">
        <v>24</v>
      </c>
      <c r="D54" s="180"/>
      <c r="E54" s="180"/>
      <c r="F54" s="184" t="str">
        <f>E15</f>
        <v>Statutární město Opava,Horní náměstí 382/69</v>
      </c>
      <c r="G54" s="180"/>
      <c r="H54" s="180"/>
      <c r="I54" s="179" t="s">
        <v>32</v>
      </c>
      <c r="J54" s="208" t="str">
        <f>E21</f>
        <v>nodum atelier,s.r.o.,Nádražní 49,739 91 Jablunkov</v>
      </c>
      <c r="K54" s="180"/>
      <c r="L54" s="182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</row>
    <row r="55" spans="1:47" s="183" customFormat="1" ht="15.2" customHeight="1" x14ac:dyDescent="0.2">
      <c r="A55" s="180"/>
      <c r="B55" s="181"/>
      <c r="C55" s="179" t="s">
        <v>30</v>
      </c>
      <c r="D55" s="180"/>
      <c r="E55" s="180"/>
      <c r="F55" s="184" t="str">
        <f>IF(E18="","",E18)</f>
        <v/>
      </c>
      <c r="G55" s="180"/>
      <c r="H55" s="180"/>
      <c r="I55" s="179" t="s">
        <v>37</v>
      </c>
      <c r="J55" s="208" t="str">
        <f>E24</f>
        <v xml:space="preserve"> </v>
      </c>
      <c r="K55" s="180"/>
      <c r="L55" s="182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</row>
    <row r="56" spans="1:47" s="183" customFormat="1" ht="10.35" customHeight="1" x14ac:dyDescent="0.2">
      <c r="A56" s="180"/>
      <c r="B56" s="181"/>
      <c r="C56" s="180"/>
      <c r="D56" s="180"/>
      <c r="E56" s="180"/>
      <c r="F56" s="180"/>
      <c r="G56" s="180"/>
      <c r="H56" s="180"/>
      <c r="I56" s="180"/>
      <c r="J56" s="180"/>
      <c r="K56" s="180"/>
      <c r="L56" s="182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</row>
    <row r="57" spans="1:47" s="183" customFormat="1" ht="29.25" customHeight="1" x14ac:dyDescent="0.2">
      <c r="A57" s="180"/>
      <c r="B57" s="181"/>
      <c r="C57" s="209" t="s">
        <v>97</v>
      </c>
      <c r="D57" s="197"/>
      <c r="E57" s="197"/>
      <c r="F57" s="197"/>
      <c r="G57" s="197"/>
      <c r="H57" s="197"/>
      <c r="I57" s="197"/>
      <c r="J57" s="210" t="s">
        <v>98</v>
      </c>
      <c r="K57" s="197"/>
      <c r="L57" s="182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</row>
    <row r="58" spans="1:47" s="183" customFormat="1" ht="10.35" customHeight="1" x14ac:dyDescent="0.2">
      <c r="A58" s="180"/>
      <c r="B58" s="181"/>
      <c r="C58" s="180"/>
      <c r="D58" s="180"/>
      <c r="E58" s="180"/>
      <c r="F58" s="180"/>
      <c r="G58" s="180"/>
      <c r="H58" s="180"/>
      <c r="I58" s="180"/>
      <c r="J58" s="180"/>
      <c r="K58" s="180"/>
      <c r="L58" s="182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</row>
    <row r="59" spans="1:47" s="183" customFormat="1" ht="22.9" customHeight="1" x14ac:dyDescent="0.2">
      <c r="A59" s="180"/>
      <c r="B59" s="181"/>
      <c r="C59" s="211" t="s">
        <v>72</v>
      </c>
      <c r="D59" s="180"/>
      <c r="E59" s="180"/>
      <c r="F59" s="180"/>
      <c r="G59" s="180"/>
      <c r="H59" s="180"/>
      <c r="I59" s="180"/>
      <c r="J59" s="192">
        <f>J80</f>
        <v>0</v>
      </c>
      <c r="K59" s="180"/>
      <c r="L59" s="182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U59" s="173" t="s">
        <v>99</v>
      </c>
    </row>
    <row r="60" spans="1:47" s="212" customFormat="1" ht="24.95" customHeight="1" x14ac:dyDescent="0.2">
      <c r="B60" s="213"/>
      <c r="D60" s="214" t="s">
        <v>274</v>
      </c>
      <c r="E60" s="215"/>
      <c r="F60" s="215"/>
      <c r="G60" s="215"/>
      <c r="H60" s="215"/>
      <c r="I60" s="215"/>
      <c r="J60" s="216">
        <f>J81</f>
        <v>0</v>
      </c>
      <c r="L60" s="213"/>
    </row>
    <row r="61" spans="1:47" s="183" customFormat="1" ht="21.75" customHeight="1" x14ac:dyDescent="0.2">
      <c r="A61" s="180"/>
      <c r="B61" s="181"/>
      <c r="C61" s="180"/>
      <c r="D61" s="180"/>
      <c r="E61" s="180"/>
      <c r="F61" s="180"/>
      <c r="G61" s="180"/>
      <c r="H61" s="180"/>
      <c r="I61" s="180"/>
      <c r="J61" s="180"/>
      <c r="K61" s="180"/>
      <c r="L61" s="182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</row>
    <row r="62" spans="1:47" s="183" customFormat="1" ht="6.95" customHeight="1" x14ac:dyDescent="0.2">
      <c r="A62" s="180"/>
      <c r="B62" s="204"/>
      <c r="C62" s="205"/>
      <c r="D62" s="205"/>
      <c r="E62" s="205"/>
      <c r="F62" s="205"/>
      <c r="G62" s="205"/>
      <c r="H62" s="205"/>
      <c r="I62" s="205"/>
      <c r="J62" s="205"/>
      <c r="K62" s="205"/>
      <c r="L62" s="182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</row>
    <row r="66" spans="1:63" s="183" customFormat="1" ht="6.95" customHeight="1" x14ac:dyDescent="0.2">
      <c r="A66" s="180"/>
      <c r="B66" s="206"/>
      <c r="C66" s="207"/>
      <c r="D66" s="207"/>
      <c r="E66" s="207"/>
      <c r="F66" s="207"/>
      <c r="G66" s="207"/>
      <c r="H66" s="207"/>
      <c r="I66" s="207"/>
      <c r="J66" s="207"/>
      <c r="K66" s="207"/>
      <c r="L66" s="182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</row>
    <row r="67" spans="1:63" s="183" customFormat="1" ht="24.95" customHeight="1" x14ac:dyDescent="0.2">
      <c r="A67" s="180"/>
      <c r="B67" s="181"/>
      <c r="C67" s="177" t="s">
        <v>105</v>
      </c>
      <c r="D67" s="180"/>
      <c r="E67" s="180"/>
      <c r="F67" s="180"/>
      <c r="G67" s="180"/>
      <c r="H67" s="180"/>
      <c r="I67" s="180"/>
      <c r="J67" s="180"/>
      <c r="K67" s="180"/>
      <c r="L67" s="182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</row>
    <row r="68" spans="1:63" s="183" customFormat="1" ht="6.95" customHeight="1" x14ac:dyDescent="0.2">
      <c r="A68" s="180"/>
      <c r="B68" s="181"/>
      <c r="C68" s="180"/>
      <c r="D68" s="180"/>
      <c r="E68" s="180"/>
      <c r="F68" s="180"/>
      <c r="G68" s="180"/>
      <c r="H68" s="180"/>
      <c r="I68" s="180"/>
      <c r="J68" s="180"/>
      <c r="K68" s="180"/>
      <c r="L68" s="182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</row>
    <row r="69" spans="1:63" s="183" customFormat="1" ht="12" customHeight="1" x14ac:dyDescent="0.2">
      <c r="A69" s="180"/>
      <c r="B69" s="181"/>
      <c r="C69" s="179" t="s">
        <v>17</v>
      </c>
      <c r="D69" s="180"/>
      <c r="E69" s="180"/>
      <c r="F69" s="180"/>
      <c r="G69" s="180"/>
      <c r="H69" s="180"/>
      <c r="I69" s="180"/>
      <c r="J69" s="180"/>
      <c r="K69" s="180"/>
      <c r="L69" s="182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</row>
    <row r="70" spans="1:63" s="183" customFormat="1" ht="16.5" customHeight="1" x14ac:dyDescent="0.2">
      <c r="A70" s="180"/>
      <c r="B70" s="181"/>
      <c r="C70" s="180"/>
      <c r="D70" s="180"/>
      <c r="E70" s="360" t="str">
        <f>E7</f>
        <v>Turistické informační centrum v Opavě - rekonstrukce interiéru</v>
      </c>
      <c r="F70" s="361"/>
      <c r="G70" s="361"/>
      <c r="H70" s="361"/>
      <c r="I70" s="180"/>
      <c r="J70" s="180"/>
      <c r="K70" s="180"/>
      <c r="L70" s="182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</row>
    <row r="71" spans="1:63" s="183" customFormat="1" ht="12" customHeight="1" x14ac:dyDescent="0.2">
      <c r="A71" s="180"/>
      <c r="B71" s="181"/>
      <c r="C71" s="179" t="s">
        <v>95</v>
      </c>
      <c r="D71" s="180"/>
      <c r="E71" s="180"/>
      <c r="F71" s="180"/>
      <c r="G71" s="180"/>
      <c r="H71" s="180"/>
      <c r="I71" s="180"/>
      <c r="J71" s="180"/>
      <c r="K71" s="180"/>
      <c r="L71" s="182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</row>
    <row r="72" spans="1:63" s="183" customFormat="1" ht="16.5" customHeight="1" x14ac:dyDescent="0.2">
      <c r="A72" s="180"/>
      <c r="B72" s="181"/>
      <c r="C72" s="180"/>
      <c r="D72" s="180"/>
      <c r="E72" s="358" t="str">
        <f>E9</f>
        <v>06 - Grafické prvky</v>
      </c>
      <c r="F72" s="359"/>
      <c r="G72" s="359"/>
      <c r="H72" s="359"/>
      <c r="I72" s="180"/>
      <c r="J72" s="180"/>
      <c r="K72" s="180"/>
      <c r="L72" s="182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</row>
    <row r="73" spans="1:63" s="183" customFormat="1" ht="6.95" customHeight="1" x14ac:dyDescent="0.2">
      <c r="A73" s="180"/>
      <c r="B73" s="181"/>
      <c r="C73" s="180"/>
      <c r="D73" s="180"/>
      <c r="E73" s="180"/>
      <c r="F73" s="180"/>
      <c r="G73" s="180"/>
      <c r="H73" s="180"/>
      <c r="I73" s="180"/>
      <c r="J73" s="180"/>
      <c r="K73" s="180"/>
      <c r="L73" s="182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</row>
    <row r="74" spans="1:63" s="183" customFormat="1" ht="12" customHeight="1" x14ac:dyDescent="0.2">
      <c r="A74" s="180"/>
      <c r="B74" s="181"/>
      <c r="C74" s="179" t="s">
        <v>21</v>
      </c>
      <c r="D74" s="180"/>
      <c r="E74" s="180"/>
      <c r="F74" s="184" t="str">
        <f>F12</f>
        <v xml:space="preserve"> </v>
      </c>
      <c r="G74" s="180"/>
      <c r="H74" s="180"/>
      <c r="I74" s="179" t="s">
        <v>23</v>
      </c>
      <c r="J74" s="185" t="str">
        <f>IF(J12="","",J12)</f>
        <v/>
      </c>
      <c r="K74" s="180"/>
      <c r="L74" s="182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</row>
    <row r="75" spans="1:63" s="183" customFormat="1" ht="6.95" customHeight="1" x14ac:dyDescent="0.2">
      <c r="A75" s="180"/>
      <c r="B75" s="181"/>
      <c r="C75" s="180"/>
      <c r="D75" s="180"/>
      <c r="E75" s="180"/>
      <c r="F75" s="180"/>
      <c r="G75" s="180"/>
      <c r="H75" s="180"/>
      <c r="I75" s="180"/>
      <c r="J75" s="180"/>
      <c r="K75" s="180"/>
      <c r="L75" s="182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</row>
    <row r="76" spans="1:63" s="183" customFormat="1" ht="40.15" customHeight="1" x14ac:dyDescent="0.2">
      <c r="A76" s="180"/>
      <c r="B76" s="181"/>
      <c r="C76" s="179" t="s">
        <v>24</v>
      </c>
      <c r="D76" s="180"/>
      <c r="E76" s="180"/>
      <c r="F76" s="184" t="str">
        <f>E15</f>
        <v>Statutární město Opava,Horní náměstí 382/69</v>
      </c>
      <c r="G76" s="180"/>
      <c r="H76" s="180"/>
      <c r="I76" s="179" t="s">
        <v>32</v>
      </c>
      <c r="J76" s="208" t="str">
        <f>E21</f>
        <v>nodum atelier,s.r.o.,Nádražní 49,739 91 Jablunkov</v>
      </c>
      <c r="K76" s="180"/>
      <c r="L76" s="182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</row>
    <row r="77" spans="1:63" s="183" customFormat="1" ht="15.2" customHeight="1" x14ac:dyDescent="0.2">
      <c r="A77" s="180"/>
      <c r="B77" s="181"/>
      <c r="C77" s="179" t="s">
        <v>30</v>
      </c>
      <c r="D77" s="180"/>
      <c r="E77" s="180"/>
      <c r="F77" s="184" t="str">
        <f>IF(E18="","",E18)</f>
        <v/>
      </c>
      <c r="G77" s="180"/>
      <c r="H77" s="180"/>
      <c r="I77" s="179" t="s">
        <v>37</v>
      </c>
      <c r="J77" s="208" t="str">
        <f>E24</f>
        <v xml:space="preserve"> </v>
      </c>
      <c r="K77" s="180"/>
      <c r="L77" s="182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</row>
    <row r="78" spans="1:63" s="183" customFormat="1" ht="10.35" customHeight="1" x14ac:dyDescent="0.2">
      <c r="A78" s="180"/>
      <c r="B78" s="181"/>
      <c r="C78" s="180"/>
      <c r="D78" s="180"/>
      <c r="E78" s="180"/>
      <c r="F78" s="180"/>
      <c r="G78" s="180"/>
      <c r="H78" s="180"/>
      <c r="I78" s="180"/>
      <c r="J78" s="180"/>
      <c r="K78" s="180"/>
      <c r="L78" s="182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</row>
    <row r="79" spans="1:63" s="231" customFormat="1" ht="29.25" customHeight="1" x14ac:dyDescent="0.2">
      <c r="A79" s="222"/>
      <c r="B79" s="223"/>
      <c r="C79" s="224" t="s">
        <v>106</v>
      </c>
      <c r="D79" s="225" t="s">
        <v>59</v>
      </c>
      <c r="E79" s="225" t="s">
        <v>55</v>
      </c>
      <c r="F79" s="225" t="s">
        <v>56</v>
      </c>
      <c r="G79" s="225" t="s">
        <v>107</v>
      </c>
      <c r="H79" s="225" t="s">
        <v>108</v>
      </c>
      <c r="I79" s="225" t="s">
        <v>109</v>
      </c>
      <c r="J79" s="225" t="s">
        <v>98</v>
      </c>
      <c r="K79" s="226" t="s">
        <v>110</v>
      </c>
      <c r="L79" s="227"/>
      <c r="M79" s="228" t="s">
        <v>3</v>
      </c>
      <c r="N79" s="229" t="s">
        <v>44</v>
      </c>
      <c r="O79" s="229" t="s">
        <v>111</v>
      </c>
      <c r="P79" s="229" t="s">
        <v>112</v>
      </c>
      <c r="Q79" s="229" t="s">
        <v>113</v>
      </c>
      <c r="R79" s="229" t="s">
        <v>114</v>
      </c>
      <c r="S79" s="229" t="s">
        <v>115</v>
      </c>
      <c r="T79" s="230" t="s">
        <v>116</v>
      </c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</row>
    <row r="80" spans="1:63" s="183" customFormat="1" ht="22.9" customHeight="1" x14ac:dyDescent="0.25">
      <c r="A80" s="180"/>
      <c r="B80" s="181"/>
      <c r="C80" s="232" t="s">
        <v>117</v>
      </c>
      <c r="D80" s="180"/>
      <c r="E80" s="180"/>
      <c r="F80" s="180"/>
      <c r="G80" s="180"/>
      <c r="H80" s="180"/>
      <c r="I80" s="180"/>
      <c r="J80" s="233">
        <f>BK80</f>
        <v>0</v>
      </c>
      <c r="K80" s="180"/>
      <c r="L80" s="181"/>
      <c r="M80" s="234"/>
      <c r="N80" s="235"/>
      <c r="O80" s="190"/>
      <c r="P80" s="236">
        <f>P81</f>
        <v>0</v>
      </c>
      <c r="Q80" s="190"/>
      <c r="R80" s="236">
        <f>R81</f>
        <v>0</v>
      </c>
      <c r="S80" s="190"/>
      <c r="T80" s="237">
        <f>T81</f>
        <v>0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T80" s="173" t="s">
        <v>73</v>
      </c>
      <c r="AU80" s="173" t="s">
        <v>99</v>
      </c>
      <c r="BK80" s="238">
        <f>BK81</f>
        <v>0</v>
      </c>
    </row>
    <row r="81" spans="1:65" s="239" customFormat="1" ht="25.9" customHeight="1" x14ac:dyDescent="0.2">
      <c r="B81" s="240"/>
      <c r="D81" s="241" t="s">
        <v>73</v>
      </c>
      <c r="E81" s="242" t="s">
        <v>158</v>
      </c>
      <c r="F81" s="242" t="s">
        <v>275</v>
      </c>
      <c r="J81" s="243">
        <f>BK81</f>
        <v>0</v>
      </c>
      <c r="L81" s="240"/>
      <c r="M81" s="244"/>
      <c r="N81" s="245"/>
      <c r="O81" s="245"/>
      <c r="P81" s="246">
        <f>SUM(P82:P201)</f>
        <v>0</v>
      </c>
      <c r="Q81" s="245"/>
      <c r="R81" s="246">
        <f>SUM(R82:R201)</f>
        <v>0</v>
      </c>
      <c r="S81" s="245"/>
      <c r="T81" s="247">
        <f>SUM(T82:T201)</f>
        <v>0</v>
      </c>
      <c r="AR81" s="241" t="s">
        <v>124</v>
      </c>
      <c r="AT81" s="248" t="s">
        <v>73</v>
      </c>
      <c r="AU81" s="248" t="s">
        <v>74</v>
      </c>
      <c r="AY81" s="241" t="s">
        <v>120</v>
      </c>
      <c r="BK81" s="249">
        <f>SUM(BK82:BK201)</f>
        <v>0</v>
      </c>
    </row>
    <row r="82" spans="1:65" s="183" customFormat="1" ht="16.5" customHeight="1" x14ac:dyDescent="0.2">
      <c r="A82" s="180"/>
      <c r="B82" s="181"/>
      <c r="C82" s="305" t="s">
        <v>80</v>
      </c>
      <c r="D82" s="252" t="s">
        <v>122</v>
      </c>
      <c r="E82" s="253" t="s">
        <v>276</v>
      </c>
      <c r="F82" s="254" t="s">
        <v>277</v>
      </c>
      <c r="G82" s="255" t="s">
        <v>154</v>
      </c>
      <c r="H82" s="256">
        <v>1</v>
      </c>
      <c r="I82" s="77"/>
      <c r="J82" s="257">
        <f>ROUND(I82*H82,2)</f>
        <v>0</v>
      </c>
      <c r="K82" s="254" t="s">
        <v>3</v>
      </c>
      <c r="L82" s="181"/>
      <c r="M82" s="258" t="s">
        <v>3</v>
      </c>
      <c r="N82" s="259" t="s">
        <v>45</v>
      </c>
      <c r="O82" s="260"/>
      <c r="P82" s="261">
        <f>O82*H82</f>
        <v>0</v>
      </c>
      <c r="Q82" s="261">
        <v>0</v>
      </c>
      <c r="R82" s="261">
        <f>Q82*H82</f>
        <v>0</v>
      </c>
      <c r="S82" s="261">
        <v>0</v>
      </c>
      <c r="T82" s="262">
        <f>S82*H82</f>
        <v>0</v>
      </c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R82" s="263" t="s">
        <v>161</v>
      </c>
      <c r="AT82" s="263" t="s">
        <v>122</v>
      </c>
      <c r="AU82" s="263" t="s">
        <v>80</v>
      </c>
      <c r="AY82" s="173" t="s">
        <v>120</v>
      </c>
      <c r="BE82" s="264">
        <f>IF(N82="základní",J82,0)</f>
        <v>0</v>
      </c>
      <c r="BF82" s="264">
        <f>IF(N82="snížená",J82,0)</f>
        <v>0</v>
      </c>
      <c r="BG82" s="264">
        <f>IF(N82="zákl. přenesená",J82,0)</f>
        <v>0</v>
      </c>
      <c r="BH82" s="264">
        <f>IF(N82="sníž. přenesená",J82,0)</f>
        <v>0</v>
      </c>
      <c r="BI82" s="264">
        <f>IF(N82="nulová",J82,0)</f>
        <v>0</v>
      </c>
      <c r="BJ82" s="173" t="s">
        <v>80</v>
      </c>
      <c r="BK82" s="264">
        <f>ROUND(I82*H82,2)</f>
        <v>0</v>
      </c>
      <c r="BL82" s="173" t="s">
        <v>161</v>
      </c>
      <c r="BM82" s="263" t="s">
        <v>278</v>
      </c>
    </row>
    <row r="83" spans="1:65" s="183" customFormat="1" ht="29.25" x14ac:dyDescent="0.2">
      <c r="A83" s="180"/>
      <c r="B83" s="181"/>
      <c r="C83" s="311"/>
      <c r="D83" s="270" t="s">
        <v>152</v>
      </c>
      <c r="E83" s="180"/>
      <c r="F83" s="292" t="s">
        <v>279</v>
      </c>
      <c r="G83" s="180"/>
      <c r="H83" s="180"/>
      <c r="I83" s="78"/>
      <c r="J83" s="180"/>
      <c r="K83" s="180"/>
      <c r="L83" s="181"/>
      <c r="M83" s="265"/>
      <c r="N83" s="266"/>
      <c r="O83" s="260"/>
      <c r="P83" s="260"/>
      <c r="Q83" s="260"/>
      <c r="R83" s="260"/>
      <c r="S83" s="260"/>
      <c r="T83" s="267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T83" s="173" t="s">
        <v>152</v>
      </c>
      <c r="AU83" s="173" t="s">
        <v>80</v>
      </c>
    </row>
    <row r="84" spans="1:65" s="268" customFormat="1" x14ac:dyDescent="0.2">
      <c r="B84" s="269"/>
      <c r="C84" s="306"/>
      <c r="D84" s="270" t="s">
        <v>125</v>
      </c>
      <c r="E84" s="271" t="s">
        <v>3</v>
      </c>
      <c r="F84" s="272" t="s">
        <v>280</v>
      </c>
      <c r="H84" s="271" t="s">
        <v>3</v>
      </c>
      <c r="I84" s="79"/>
      <c r="L84" s="269"/>
      <c r="M84" s="273"/>
      <c r="N84" s="274"/>
      <c r="O84" s="274"/>
      <c r="P84" s="274"/>
      <c r="Q84" s="274"/>
      <c r="R84" s="274"/>
      <c r="S84" s="274"/>
      <c r="T84" s="275"/>
      <c r="AT84" s="271" t="s">
        <v>125</v>
      </c>
      <c r="AU84" s="271" t="s">
        <v>80</v>
      </c>
      <c r="AV84" s="268" t="s">
        <v>80</v>
      </c>
      <c r="AW84" s="268" t="s">
        <v>36</v>
      </c>
      <c r="AX84" s="268" t="s">
        <v>74</v>
      </c>
      <c r="AY84" s="271" t="s">
        <v>120</v>
      </c>
    </row>
    <row r="85" spans="1:65" s="276" customFormat="1" x14ac:dyDescent="0.2">
      <c r="B85" s="277"/>
      <c r="C85" s="307"/>
      <c r="D85" s="270" t="s">
        <v>125</v>
      </c>
      <c r="E85" s="278" t="s">
        <v>3</v>
      </c>
      <c r="F85" s="279" t="s">
        <v>80</v>
      </c>
      <c r="H85" s="280">
        <v>1</v>
      </c>
      <c r="I85" s="80"/>
      <c r="L85" s="277"/>
      <c r="M85" s="281"/>
      <c r="N85" s="282"/>
      <c r="O85" s="282"/>
      <c r="P85" s="282"/>
      <c r="Q85" s="282"/>
      <c r="R85" s="282"/>
      <c r="S85" s="282"/>
      <c r="T85" s="283"/>
      <c r="AT85" s="278" t="s">
        <v>125</v>
      </c>
      <c r="AU85" s="278" t="s">
        <v>80</v>
      </c>
      <c r="AV85" s="276" t="s">
        <v>81</v>
      </c>
      <c r="AW85" s="276" t="s">
        <v>36</v>
      </c>
      <c r="AX85" s="276" t="s">
        <v>74</v>
      </c>
      <c r="AY85" s="278" t="s">
        <v>120</v>
      </c>
    </row>
    <row r="86" spans="1:65" s="284" customFormat="1" x14ac:dyDescent="0.2">
      <c r="B86" s="285"/>
      <c r="C86" s="308"/>
      <c r="D86" s="270" t="s">
        <v>125</v>
      </c>
      <c r="E86" s="286" t="s">
        <v>3</v>
      </c>
      <c r="F86" s="287" t="s">
        <v>126</v>
      </c>
      <c r="H86" s="288">
        <v>1</v>
      </c>
      <c r="I86" s="81"/>
      <c r="L86" s="285"/>
      <c r="M86" s="289"/>
      <c r="N86" s="290"/>
      <c r="O86" s="290"/>
      <c r="P86" s="290"/>
      <c r="Q86" s="290"/>
      <c r="R86" s="290"/>
      <c r="S86" s="290"/>
      <c r="T86" s="291"/>
      <c r="AT86" s="286" t="s">
        <v>125</v>
      </c>
      <c r="AU86" s="286" t="s">
        <v>80</v>
      </c>
      <c r="AV86" s="284" t="s">
        <v>124</v>
      </c>
      <c r="AW86" s="284" t="s">
        <v>36</v>
      </c>
      <c r="AX86" s="284" t="s">
        <v>80</v>
      </c>
      <c r="AY86" s="286" t="s">
        <v>120</v>
      </c>
    </row>
    <row r="87" spans="1:65" s="183" customFormat="1" ht="16.5" customHeight="1" x14ac:dyDescent="0.2">
      <c r="A87" s="180"/>
      <c r="B87" s="181"/>
      <c r="C87" s="305" t="s">
        <v>81</v>
      </c>
      <c r="D87" s="252" t="s">
        <v>122</v>
      </c>
      <c r="E87" s="253" t="s">
        <v>281</v>
      </c>
      <c r="F87" s="254" t="s">
        <v>282</v>
      </c>
      <c r="G87" s="255" t="s">
        <v>145</v>
      </c>
      <c r="H87" s="256">
        <v>5</v>
      </c>
      <c r="I87" s="77"/>
      <c r="J87" s="257">
        <f>ROUND(I87*H87,2)</f>
        <v>0</v>
      </c>
      <c r="K87" s="254" t="s">
        <v>3</v>
      </c>
      <c r="L87" s="181"/>
      <c r="M87" s="258" t="s">
        <v>3</v>
      </c>
      <c r="N87" s="259" t="s">
        <v>45</v>
      </c>
      <c r="O87" s="260"/>
      <c r="P87" s="261">
        <f>O87*H87</f>
        <v>0</v>
      </c>
      <c r="Q87" s="261">
        <v>0</v>
      </c>
      <c r="R87" s="261">
        <f>Q87*H87</f>
        <v>0</v>
      </c>
      <c r="S87" s="261">
        <v>0</v>
      </c>
      <c r="T87" s="262">
        <f>S87*H87</f>
        <v>0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R87" s="263" t="s">
        <v>161</v>
      </c>
      <c r="AT87" s="263" t="s">
        <v>122</v>
      </c>
      <c r="AU87" s="263" t="s">
        <v>80</v>
      </c>
      <c r="AY87" s="173" t="s">
        <v>120</v>
      </c>
      <c r="BE87" s="264">
        <f>IF(N87="základní",J87,0)</f>
        <v>0</v>
      </c>
      <c r="BF87" s="264">
        <f>IF(N87="snížená",J87,0)</f>
        <v>0</v>
      </c>
      <c r="BG87" s="264">
        <f>IF(N87="zákl. přenesená",J87,0)</f>
        <v>0</v>
      </c>
      <c r="BH87" s="264">
        <f>IF(N87="sníž. přenesená",J87,0)</f>
        <v>0</v>
      </c>
      <c r="BI87" s="264">
        <f>IF(N87="nulová",J87,0)</f>
        <v>0</v>
      </c>
      <c r="BJ87" s="173" t="s">
        <v>80</v>
      </c>
      <c r="BK87" s="264">
        <f>ROUND(I87*H87,2)</f>
        <v>0</v>
      </c>
      <c r="BL87" s="173" t="s">
        <v>161</v>
      </c>
      <c r="BM87" s="263" t="s">
        <v>283</v>
      </c>
    </row>
    <row r="88" spans="1:65" s="183" customFormat="1" ht="48.75" x14ac:dyDescent="0.2">
      <c r="A88" s="180"/>
      <c r="B88" s="181"/>
      <c r="C88" s="311"/>
      <c r="D88" s="270" t="s">
        <v>152</v>
      </c>
      <c r="E88" s="180"/>
      <c r="F88" s="292" t="s">
        <v>284</v>
      </c>
      <c r="G88" s="180"/>
      <c r="H88" s="180"/>
      <c r="I88" s="78"/>
      <c r="J88" s="180"/>
      <c r="K88" s="180"/>
      <c r="L88" s="181"/>
      <c r="M88" s="265"/>
      <c r="N88" s="266"/>
      <c r="O88" s="260"/>
      <c r="P88" s="260"/>
      <c r="Q88" s="260"/>
      <c r="R88" s="260"/>
      <c r="S88" s="260"/>
      <c r="T88" s="267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T88" s="173" t="s">
        <v>152</v>
      </c>
      <c r="AU88" s="173" t="s">
        <v>80</v>
      </c>
    </row>
    <row r="89" spans="1:65" s="268" customFormat="1" x14ac:dyDescent="0.2">
      <c r="B89" s="269"/>
      <c r="C89" s="306"/>
      <c r="D89" s="270" t="s">
        <v>125</v>
      </c>
      <c r="E89" s="271" t="s">
        <v>3</v>
      </c>
      <c r="F89" s="272" t="s">
        <v>280</v>
      </c>
      <c r="H89" s="271" t="s">
        <v>3</v>
      </c>
      <c r="I89" s="79"/>
      <c r="L89" s="269"/>
      <c r="M89" s="273"/>
      <c r="N89" s="274"/>
      <c r="O89" s="274"/>
      <c r="P89" s="274"/>
      <c r="Q89" s="274"/>
      <c r="R89" s="274"/>
      <c r="S89" s="274"/>
      <c r="T89" s="275"/>
      <c r="AT89" s="271" t="s">
        <v>125</v>
      </c>
      <c r="AU89" s="271" t="s">
        <v>80</v>
      </c>
      <c r="AV89" s="268" t="s">
        <v>80</v>
      </c>
      <c r="AW89" s="268" t="s">
        <v>36</v>
      </c>
      <c r="AX89" s="268" t="s">
        <v>74</v>
      </c>
      <c r="AY89" s="271" t="s">
        <v>120</v>
      </c>
    </row>
    <row r="90" spans="1:65" s="276" customFormat="1" x14ac:dyDescent="0.2">
      <c r="B90" s="277"/>
      <c r="C90" s="307"/>
      <c r="D90" s="270" t="s">
        <v>125</v>
      </c>
      <c r="E90" s="278" t="s">
        <v>3</v>
      </c>
      <c r="F90" s="279" t="s">
        <v>128</v>
      </c>
      <c r="H90" s="280">
        <v>5</v>
      </c>
      <c r="I90" s="80"/>
      <c r="L90" s="277"/>
      <c r="M90" s="281"/>
      <c r="N90" s="282"/>
      <c r="O90" s="282"/>
      <c r="P90" s="282"/>
      <c r="Q90" s="282"/>
      <c r="R90" s="282"/>
      <c r="S90" s="282"/>
      <c r="T90" s="283"/>
      <c r="AT90" s="278" t="s">
        <v>125</v>
      </c>
      <c r="AU90" s="278" t="s">
        <v>80</v>
      </c>
      <c r="AV90" s="276" t="s">
        <v>81</v>
      </c>
      <c r="AW90" s="276" t="s">
        <v>36</v>
      </c>
      <c r="AX90" s="276" t="s">
        <v>74</v>
      </c>
      <c r="AY90" s="278" t="s">
        <v>120</v>
      </c>
    </row>
    <row r="91" spans="1:65" s="284" customFormat="1" x14ac:dyDescent="0.2">
      <c r="B91" s="285"/>
      <c r="C91" s="308"/>
      <c r="D91" s="270" t="s">
        <v>125</v>
      </c>
      <c r="E91" s="286" t="s">
        <v>3</v>
      </c>
      <c r="F91" s="287" t="s">
        <v>126</v>
      </c>
      <c r="H91" s="288">
        <v>5</v>
      </c>
      <c r="I91" s="81"/>
      <c r="L91" s="285"/>
      <c r="M91" s="289"/>
      <c r="N91" s="290"/>
      <c r="O91" s="290"/>
      <c r="P91" s="290"/>
      <c r="Q91" s="290"/>
      <c r="R91" s="290"/>
      <c r="S91" s="290"/>
      <c r="T91" s="291"/>
      <c r="AT91" s="286" t="s">
        <v>125</v>
      </c>
      <c r="AU91" s="286" t="s">
        <v>80</v>
      </c>
      <c r="AV91" s="284" t="s">
        <v>124</v>
      </c>
      <c r="AW91" s="284" t="s">
        <v>36</v>
      </c>
      <c r="AX91" s="284" t="s">
        <v>80</v>
      </c>
      <c r="AY91" s="286" t="s">
        <v>120</v>
      </c>
    </row>
    <row r="92" spans="1:65" s="183" customFormat="1" ht="16.5" customHeight="1" x14ac:dyDescent="0.2">
      <c r="A92" s="180"/>
      <c r="B92" s="181"/>
      <c r="C92" s="305" t="s">
        <v>127</v>
      </c>
      <c r="D92" s="252" t="s">
        <v>122</v>
      </c>
      <c r="E92" s="253" t="s">
        <v>285</v>
      </c>
      <c r="F92" s="254" t="s">
        <v>286</v>
      </c>
      <c r="G92" s="255" t="s">
        <v>154</v>
      </c>
      <c r="H92" s="256">
        <v>1</v>
      </c>
      <c r="I92" s="77"/>
      <c r="J92" s="257">
        <f>ROUND(I92*H92,2)</f>
        <v>0</v>
      </c>
      <c r="K92" s="254" t="s">
        <v>3</v>
      </c>
      <c r="L92" s="181"/>
      <c r="M92" s="258" t="s">
        <v>3</v>
      </c>
      <c r="N92" s="259" t="s">
        <v>45</v>
      </c>
      <c r="O92" s="260"/>
      <c r="P92" s="261">
        <f>O92*H92</f>
        <v>0</v>
      </c>
      <c r="Q92" s="261">
        <v>0</v>
      </c>
      <c r="R92" s="261">
        <f>Q92*H92</f>
        <v>0</v>
      </c>
      <c r="S92" s="261">
        <v>0</v>
      </c>
      <c r="T92" s="262">
        <f>S92*H92</f>
        <v>0</v>
      </c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R92" s="263" t="s">
        <v>161</v>
      </c>
      <c r="AT92" s="263" t="s">
        <v>122</v>
      </c>
      <c r="AU92" s="263" t="s">
        <v>80</v>
      </c>
      <c r="AY92" s="173" t="s">
        <v>120</v>
      </c>
      <c r="BE92" s="264">
        <f>IF(N92="základní",J92,0)</f>
        <v>0</v>
      </c>
      <c r="BF92" s="264">
        <f>IF(N92="snížená",J92,0)</f>
        <v>0</v>
      </c>
      <c r="BG92" s="264">
        <f>IF(N92="zákl. přenesená",J92,0)</f>
        <v>0</v>
      </c>
      <c r="BH92" s="264">
        <f>IF(N92="sníž. přenesená",J92,0)</f>
        <v>0</v>
      </c>
      <c r="BI92" s="264">
        <f>IF(N92="nulová",J92,0)</f>
        <v>0</v>
      </c>
      <c r="BJ92" s="173" t="s">
        <v>80</v>
      </c>
      <c r="BK92" s="264">
        <f>ROUND(I92*H92,2)</f>
        <v>0</v>
      </c>
      <c r="BL92" s="173" t="s">
        <v>161</v>
      </c>
      <c r="BM92" s="263" t="s">
        <v>287</v>
      </c>
    </row>
    <row r="93" spans="1:65" s="183" customFormat="1" ht="29.25" x14ac:dyDescent="0.2">
      <c r="A93" s="180"/>
      <c r="B93" s="181"/>
      <c r="C93" s="311"/>
      <c r="D93" s="270" t="s">
        <v>152</v>
      </c>
      <c r="E93" s="180"/>
      <c r="F93" s="292" t="s">
        <v>288</v>
      </c>
      <c r="G93" s="180"/>
      <c r="H93" s="180"/>
      <c r="I93" s="78"/>
      <c r="J93" s="180"/>
      <c r="K93" s="180"/>
      <c r="L93" s="181"/>
      <c r="M93" s="265"/>
      <c r="N93" s="266"/>
      <c r="O93" s="260"/>
      <c r="P93" s="260"/>
      <c r="Q93" s="260"/>
      <c r="R93" s="260"/>
      <c r="S93" s="260"/>
      <c r="T93" s="267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  <c r="AT93" s="173" t="s">
        <v>152</v>
      </c>
      <c r="AU93" s="173" t="s">
        <v>80</v>
      </c>
    </row>
    <row r="94" spans="1:65" s="268" customFormat="1" x14ac:dyDescent="0.2">
      <c r="B94" s="269"/>
      <c r="C94" s="306"/>
      <c r="D94" s="270" t="s">
        <v>125</v>
      </c>
      <c r="E94" s="271" t="s">
        <v>3</v>
      </c>
      <c r="F94" s="272" t="s">
        <v>280</v>
      </c>
      <c r="H94" s="271" t="s">
        <v>3</v>
      </c>
      <c r="I94" s="79"/>
      <c r="L94" s="269"/>
      <c r="M94" s="273"/>
      <c r="N94" s="274"/>
      <c r="O94" s="274"/>
      <c r="P94" s="274"/>
      <c r="Q94" s="274"/>
      <c r="R94" s="274"/>
      <c r="S94" s="274"/>
      <c r="T94" s="275"/>
      <c r="AT94" s="271" t="s">
        <v>125</v>
      </c>
      <c r="AU94" s="271" t="s">
        <v>80</v>
      </c>
      <c r="AV94" s="268" t="s">
        <v>80</v>
      </c>
      <c r="AW94" s="268" t="s">
        <v>36</v>
      </c>
      <c r="AX94" s="268" t="s">
        <v>74</v>
      </c>
      <c r="AY94" s="271" t="s">
        <v>120</v>
      </c>
    </row>
    <row r="95" spans="1:65" s="276" customFormat="1" x14ac:dyDescent="0.2">
      <c r="B95" s="277"/>
      <c r="C95" s="307"/>
      <c r="D95" s="270" t="s">
        <v>125</v>
      </c>
      <c r="E95" s="278" t="s">
        <v>3</v>
      </c>
      <c r="F95" s="279" t="s">
        <v>80</v>
      </c>
      <c r="H95" s="280">
        <v>1</v>
      </c>
      <c r="I95" s="80"/>
      <c r="L95" s="277"/>
      <c r="M95" s="281"/>
      <c r="N95" s="282"/>
      <c r="O95" s="282"/>
      <c r="P95" s="282"/>
      <c r="Q95" s="282"/>
      <c r="R95" s="282"/>
      <c r="S95" s="282"/>
      <c r="T95" s="283"/>
      <c r="AT95" s="278" t="s">
        <v>125</v>
      </c>
      <c r="AU95" s="278" t="s">
        <v>80</v>
      </c>
      <c r="AV95" s="276" t="s">
        <v>81</v>
      </c>
      <c r="AW95" s="276" t="s">
        <v>36</v>
      </c>
      <c r="AX95" s="276" t="s">
        <v>74</v>
      </c>
      <c r="AY95" s="278" t="s">
        <v>120</v>
      </c>
    </row>
    <row r="96" spans="1:65" s="284" customFormat="1" x14ac:dyDescent="0.2">
      <c r="B96" s="285"/>
      <c r="C96" s="308"/>
      <c r="D96" s="270" t="s">
        <v>125</v>
      </c>
      <c r="E96" s="286" t="s">
        <v>3</v>
      </c>
      <c r="F96" s="287" t="s">
        <v>126</v>
      </c>
      <c r="H96" s="288">
        <v>1</v>
      </c>
      <c r="I96" s="81"/>
      <c r="L96" s="285"/>
      <c r="M96" s="289"/>
      <c r="N96" s="290"/>
      <c r="O96" s="290"/>
      <c r="P96" s="290"/>
      <c r="Q96" s="290"/>
      <c r="R96" s="290"/>
      <c r="S96" s="290"/>
      <c r="T96" s="291"/>
      <c r="AT96" s="286" t="s">
        <v>125</v>
      </c>
      <c r="AU96" s="286" t="s">
        <v>80</v>
      </c>
      <c r="AV96" s="284" t="s">
        <v>124</v>
      </c>
      <c r="AW96" s="284" t="s">
        <v>36</v>
      </c>
      <c r="AX96" s="284" t="s">
        <v>80</v>
      </c>
      <c r="AY96" s="286" t="s">
        <v>120</v>
      </c>
    </row>
    <row r="97" spans="1:65" s="183" customFormat="1" ht="16.5" customHeight="1" x14ac:dyDescent="0.2">
      <c r="A97" s="180"/>
      <c r="B97" s="181"/>
      <c r="C97" s="305" t="s">
        <v>124</v>
      </c>
      <c r="D97" s="252" t="s">
        <v>122</v>
      </c>
      <c r="E97" s="253" t="s">
        <v>289</v>
      </c>
      <c r="F97" s="254" t="s">
        <v>290</v>
      </c>
      <c r="G97" s="255" t="s">
        <v>145</v>
      </c>
      <c r="H97" s="256">
        <v>5</v>
      </c>
      <c r="I97" s="77"/>
      <c r="J97" s="257">
        <f>ROUND(I97*H97,2)</f>
        <v>0</v>
      </c>
      <c r="K97" s="254" t="s">
        <v>3</v>
      </c>
      <c r="L97" s="181"/>
      <c r="M97" s="258" t="s">
        <v>3</v>
      </c>
      <c r="N97" s="259" t="s">
        <v>45</v>
      </c>
      <c r="O97" s="260"/>
      <c r="P97" s="261">
        <f>O97*H97</f>
        <v>0</v>
      </c>
      <c r="Q97" s="261">
        <v>0</v>
      </c>
      <c r="R97" s="261">
        <f>Q97*H97</f>
        <v>0</v>
      </c>
      <c r="S97" s="261">
        <v>0</v>
      </c>
      <c r="T97" s="262">
        <f>S97*H97</f>
        <v>0</v>
      </c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R97" s="263" t="s">
        <v>161</v>
      </c>
      <c r="AT97" s="263" t="s">
        <v>122</v>
      </c>
      <c r="AU97" s="263" t="s">
        <v>80</v>
      </c>
      <c r="AY97" s="173" t="s">
        <v>120</v>
      </c>
      <c r="BE97" s="264">
        <f>IF(N97="základní",J97,0)</f>
        <v>0</v>
      </c>
      <c r="BF97" s="264">
        <f>IF(N97="snížená",J97,0)</f>
        <v>0</v>
      </c>
      <c r="BG97" s="264">
        <f>IF(N97="zákl. přenesená",J97,0)</f>
        <v>0</v>
      </c>
      <c r="BH97" s="264">
        <f>IF(N97="sníž. přenesená",J97,0)</f>
        <v>0</v>
      </c>
      <c r="BI97" s="264">
        <f>IF(N97="nulová",J97,0)</f>
        <v>0</v>
      </c>
      <c r="BJ97" s="173" t="s">
        <v>80</v>
      </c>
      <c r="BK97" s="264">
        <f>ROUND(I97*H97,2)</f>
        <v>0</v>
      </c>
      <c r="BL97" s="173" t="s">
        <v>161</v>
      </c>
      <c r="BM97" s="263" t="s">
        <v>291</v>
      </c>
    </row>
    <row r="98" spans="1:65" s="183" customFormat="1" ht="39" x14ac:dyDescent="0.2">
      <c r="A98" s="180"/>
      <c r="B98" s="181"/>
      <c r="C98" s="311"/>
      <c r="D98" s="270" t="s">
        <v>152</v>
      </c>
      <c r="E98" s="180"/>
      <c r="F98" s="292" t="s">
        <v>292</v>
      </c>
      <c r="G98" s="180"/>
      <c r="H98" s="180"/>
      <c r="I98" s="78"/>
      <c r="J98" s="180"/>
      <c r="K98" s="180"/>
      <c r="L98" s="181"/>
      <c r="M98" s="265"/>
      <c r="N98" s="266"/>
      <c r="O98" s="260"/>
      <c r="P98" s="260"/>
      <c r="Q98" s="260"/>
      <c r="R98" s="260"/>
      <c r="S98" s="260"/>
      <c r="T98" s="267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T98" s="173" t="s">
        <v>152</v>
      </c>
      <c r="AU98" s="173" t="s">
        <v>80</v>
      </c>
    </row>
    <row r="99" spans="1:65" s="268" customFormat="1" x14ac:dyDescent="0.2">
      <c r="B99" s="269"/>
      <c r="C99" s="306"/>
      <c r="D99" s="270" t="s">
        <v>125</v>
      </c>
      <c r="E99" s="271" t="s">
        <v>3</v>
      </c>
      <c r="F99" s="272" t="s">
        <v>280</v>
      </c>
      <c r="H99" s="271" t="s">
        <v>3</v>
      </c>
      <c r="I99" s="79"/>
      <c r="L99" s="269"/>
      <c r="M99" s="273"/>
      <c r="N99" s="274"/>
      <c r="O99" s="274"/>
      <c r="P99" s="274"/>
      <c r="Q99" s="274"/>
      <c r="R99" s="274"/>
      <c r="S99" s="274"/>
      <c r="T99" s="275"/>
      <c r="AT99" s="271" t="s">
        <v>125</v>
      </c>
      <c r="AU99" s="271" t="s">
        <v>80</v>
      </c>
      <c r="AV99" s="268" t="s">
        <v>80</v>
      </c>
      <c r="AW99" s="268" t="s">
        <v>36</v>
      </c>
      <c r="AX99" s="268" t="s">
        <v>74</v>
      </c>
      <c r="AY99" s="271" t="s">
        <v>120</v>
      </c>
    </row>
    <row r="100" spans="1:65" s="276" customFormat="1" x14ac:dyDescent="0.2">
      <c r="B100" s="277"/>
      <c r="C100" s="307"/>
      <c r="D100" s="270" t="s">
        <v>125</v>
      </c>
      <c r="E100" s="278" t="s">
        <v>3</v>
      </c>
      <c r="F100" s="279" t="s">
        <v>128</v>
      </c>
      <c r="H100" s="280">
        <v>5</v>
      </c>
      <c r="I100" s="80"/>
      <c r="L100" s="277"/>
      <c r="M100" s="281"/>
      <c r="N100" s="282"/>
      <c r="O100" s="282"/>
      <c r="P100" s="282"/>
      <c r="Q100" s="282"/>
      <c r="R100" s="282"/>
      <c r="S100" s="282"/>
      <c r="T100" s="283"/>
      <c r="AT100" s="278" t="s">
        <v>125</v>
      </c>
      <c r="AU100" s="278" t="s">
        <v>80</v>
      </c>
      <c r="AV100" s="276" t="s">
        <v>81</v>
      </c>
      <c r="AW100" s="276" t="s">
        <v>36</v>
      </c>
      <c r="AX100" s="276" t="s">
        <v>74</v>
      </c>
      <c r="AY100" s="278" t="s">
        <v>120</v>
      </c>
    </row>
    <row r="101" spans="1:65" s="284" customFormat="1" x14ac:dyDescent="0.2">
      <c r="B101" s="285"/>
      <c r="C101" s="308"/>
      <c r="D101" s="270" t="s">
        <v>125</v>
      </c>
      <c r="E101" s="286" t="s">
        <v>3</v>
      </c>
      <c r="F101" s="287" t="s">
        <v>126</v>
      </c>
      <c r="H101" s="288">
        <v>5</v>
      </c>
      <c r="I101" s="81"/>
      <c r="L101" s="285"/>
      <c r="M101" s="289"/>
      <c r="N101" s="290"/>
      <c r="O101" s="290"/>
      <c r="P101" s="290"/>
      <c r="Q101" s="290"/>
      <c r="R101" s="290"/>
      <c r="S101" s="290"/>
      <c r="T101" s="291"/>
      <c r="AT101" s="286" t="s">
        <v>125</v>
      </c>
      <c r="AU101" s="286" t="s">
        <v>80</v>
      </c>
      <c r="AV101" s="284" t="s">
        <v>124</v>
      </c>
      <c r="AW101" s="284" t="s">
        <v>36</v>
      </c>
      <c r="AX101" s="284" t="s">
        <v>80</v>
      </c>
      <c r="AY101" s="286" t="s">
        <v>120</v>
      </c>
    </row>
    <row r="102" spans="1:65" s="183" customFormat="1" ht="21.75" customHeight="1" x14ac:dyDescent="0.2">
      <c r="A102" s="180"/>
      <c r="B102" s="181"/>
      <c r="C102" s="305" t="s">
        <v>128</v>
      </c>
      <c r="D102" s="252" t="s">
        <v>122</v>
      </c>
      <c r="E102" s="253" t="s">
        <v>293</v>
      </c>
      <c r="F102" s="254" t="s">
        <v>294</v>
      </c>
      <c r="G102" s="255" t="s">
        <v>154</v>
      </c>
      <c r="H102" s="256">
        <v>2</v>
      </c>
      <c r="I102" s="77"/>
      <c r="J102" s="257">
        <f>ROUND(I102*H102,2)</f>
        <v>0</v>
      </c>
      <c r="K102" s="254" t="s">
        <v>3</v>
      </c>
      <c r="L102" s="181"/>
      <c r="M102" s="258" t="s">
        <v>3</v>
      </c>
      <c r="N102" s="259" t="s">
        <v>45</v>
      </c>
      <c r="O102" s="260"/>
      <c r="P102" s="261">
        <f>O102*H102</f>
        <v>0</v>
      </c>
      <c r="Q102" s="261">
        <v>0</v>
      </c>
      <c r="R102" s="261">
        <f>Q102*H102</f>
        <v>0</v>
      </c>
      <c r="S102" s="261">
        <v>0</v>
      </c>
      <c r="T102" s="262">
        <f>S102*H102</f>
        <v>0</v>
      </c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R102" s="263" t="s">
        <v>161</v>
      </c>
      <c r="AT102" s="263" t="s">
        <v>122</v>
      </c>
      <c r="AU102" s="263" t="s">
        <v>80</v>
      </c>
      <c r="AY102" s="173" t="s">
        <v>120</v>
      </c>
      <c r="BE102" s="264">
        <f>IF(N102="základní",J102,0)</f>
        <v>0</v>
      </c>
      <c r="BF102" s="264">
        <f>IF(N102="snížená",J102,0)</f>
        <v>0</v>
      </c>
      <c r="BG102" s="264">
        <f>IF(N102="zákl. přenesená",J102,0)</f>
        <v>0</v>
      </c>
      <c r="BH102" s="264">
        <f>IF(N102="sníž. přenesená",J102,0)</f>
        <v>0</v>
      </c>
      <c r="BI102" s="264">
        <f>IF(N102="nulová",J102,0)</f>
        <v>0</v>
      </c>
      <c r="BJ102" s="173" t="s">
        <v>80</v>
      </c>
      <c r="BK102" s="264">
        <f>ROUND(I102*H102,2)</f>
        <v>0</v>
      </c>
      <c r="BL102" s="173" t="s">
        <v>161</v>
      </c>
      <c r="BM102" s="263" t="s">
        <v>295</v>
      </c>
    </row>
    <row r="103" spans="1:65" s="183" customFormat="1" ht="48.75" x14ac:dyDescent="0.2">
      <c r="A103" s="180"/>
      <c r="B103" s="181"/>
      <c r="C103" s="311"/>
      <c r="D103" s="270" t="s">
        <v>152</v>
      </c>
      <c r="E103" s="180"/>
      <c r="F103" s="292" t="s">
        <v>296</v>
      </c>
      <c r="G103" s="180"/>
      <c r="H103" s="180"/>
      <c r="I103" s="78"/>
      <c r="J103" s="180"/>
      <c r="K103" s="180"/>
      <c r="L103" s="181"/>
      <c r="M103" s="265"/>
      <c r="N103" s="266"/>
      <c r="O103" s="260"/>
      <c r="P103" s="260"/>
      <c r="Q103" s="260"/>
      <c r="R103" s="260"/>
      <c r="S103" s="260"/>
      <c r="T103" s="267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T103" s="173" t="s">
        <v>152</v>
      </c>
      <c r="AU103" s="173" t="s">
        <v>80</v>
      </c>
    </row>
    <row r="104" spans="1:65" s="268" customFormat="1" x14ac:dyDescent="0.2">
      <c r="B104" s="269"/>
      <c r="C104" s="306"/>
      <c r="D104" s="270" t="s">
        <v>125</v>
      </c>
      <c r="E104" s="271" t="s">
        <v>3</v>
      </c>
      <c r="F104" s="272" t="s">
        <v>280</v>
      </c>
      <c r="H104" s="271" t="s">
        <v>3</v>
      </c>
      <c r="I104" s="79"/>
      <c r="L104" s="269"/>
      <c r="M104" s="273"/>
      <c r="N104" s="274"/>
      <c r="O104" s="274"/>
      <c r="P104" s="274"/>
      <c r="Q104" s="274"/>
      <c r="R104" s="274"/>
      <c r="S104" s="274"/>
      <c r="T104" s="275"/>
      <c r="AT104" s="271" t="s">
        <v>125</v>
      </c>
      <c r="AU104" s="271" t="s">
        <v>80</v>
      </c>
      <c r="AV104" s="268" t="s">
        <v>80</v>
      </c>
      <c r="AW104" s="268" t="s">
        <v>36</v>
      </c>
      <c r="AX104" s="268" t="s">
        <v>74</v>
      </c>
      <c r="AY104" s="271" t="s">
        <v>120</v>
      </c>
    </row>
    <row r="105" spans="1:65" s="276" customFormat="1" x14ac:dyDescent="0.2">
      <c r="B105" s="277"/>
      <c r="C105" s="307"/>
      <c r="D105" s="270" t="s">
        <v>125</v>
      </c>
      <c r="E105" s="278" t="s">
        <v>3</v>
      </c>
      <c r="F105" s="279" t="s">
        <v>81</v>
      </c>
      <c r="H105" s="280">
        <v>2</v>
      </c>
      <c r="I105" s="80"/>
      <c r="L105" s="277"/>
      <c r="M105" s="281"/>
      <c r="N105" s="282"/>
      <c r="O105" s="282"/>
      <c r="P105" s="282"/>
      <c r="Q105" s="282"/>
      <c r="R105" s="282"/>
      <c r="S105" s="282"/>
      <c r="T105" s="283"/>
      <c r="AT105" s="278" t="s">
        <v>125</v>
      </c>
      <c r="AU105" s="278" t="s">
        <v>80</v>
      </c>
      <c r="AV105" s="276" t="s">
        <v>81</v>
      </c>
      <c r="AW105" s="276" t="s">
        <v>36</v>
      </c>
      <c r="AX105" s="276" t="s">
        <v>74</v>
      </c>
      <c r="AY105" s="278" t="s">
        <v>120</v>
      </c>
    </row>
    <row r="106" spans="1:65" s="284" customFormat="1" x14ac:dyDescent="0.2">
      <c r="B106" s="285"/>
      <c r="C106" s="308"/>
      <c r="D106" s="270" t="s">
        <v>125</v>
      </c>
      <c r="E106" s="286" t="s">
        <v>3</v>
      </c>
      <c r="F106" s="287" t="s">
        <v>126</v>
      </c>
      <c r="H106" s="288">
        <v>2</v>
      </c>
      <c r="I106" s="81"/>
      <c r="L106" s="285"/>
      <c r="M106" s="289"/>
      <c r="N106" s="290"/>
      <c r="O106" s="290"/>
      <c r="P106" s="290"/>
      <c r="Q106" s="290"/>
      <c r="R106" s="290"/>
      <c r="S106" s="290"/>
      <c r="T106" s="291"/>
      <c r="AT106" s="286" t="s">
        <v>125</v>
      </c>
      <c r="AU106" s="286" t="s">
        <v>80</v>
      </c>
      <c r="AV106" s="284" t="s">
        <v>124</v>
      </c>
      <c r="AW106" s="284" t="s">
        <v>36</v>
      </c>
      <c r="AX106" s="284" t="s">
        <v>80</v>
      </c>
      <c r="AY106" s="286" t="s">
        <v>120</v>
      </c>
    </row>
    <row r="107" spans="1:65" s="183" customFormat="1" ht="21.75" customHeight="1" x14ac:dyDescent="0.2">
      <c r="A107" s="180"/>
      <c r="B107" s="181"/>
      <c r="C107" s="305" t="s">
        <v>121</v>
      </c>
      <c r="D107" s="252" t="s">
        <v>122</v>
      </c>
      <c r="E107" s="253" t="s">
        <v>297</v>
      </c>
      <c r="F107" s="254" t="s">
        <v>298</v>
      </c>
      <c r="G107" s="255" t="s">
        <v>145</v>
      </c>
      <c r="H107" s="256">
        <v>1</v>
      </c>
      <c r="I107" s="77"/>
      <c r="J107" s="257">
        <f>ROUND(I107*H107,2)</f>
        <v>0</v>
      </c>
      <c r="K107" s="254" t="s">
        <v>3</v>
      </c>
      <c r="L107" s="181"/>
      <c r="M107" s="258" t="s">
        <v>3</v>
      </c>
      <c r="N107" s="259" t="s">
        <v>45</v>
      </c>
      <c r="O107" s="260"/>
      <c r="P107" s="261">
        <f>O107*H107</f>
        <v>0</v>
      </c>
      <c r="Q107" s="261">
        <v>0</v>
      </c>
      <c r="R107" s="261">
        <f>Q107*H107</f>
        <v>0</v>
      </c>
      <c r="S107" s="261">
        <v>0</v>
      </c>
      <c r="T107" s="262">
        <f>S107*H107</f>
        <v>0</v>
      </c>
      <c r="U107" s="180"/>
      <c r="V107" s="180"/>
      <c r="W107" s="180"/>
      <c r="X107" s="180"/>
      <c r="Y107" s="180"/>
      <c r="Z107" s="180"/>
      <c r="AA107" s="180"/>
      <c r="AB107" s="180"/>
      <c r="AC107" s="180"/>
      <c r="AD107" s="180"/>
      <c r="AE107" s="180"/>
      <c r="AR107" s="263" t="s">
        <v>161</v>
      </c>
      <c r="AT107" s="263" t="s">
        <v>122</v>
      </c>
      <c r="AU107" s="263" t="s">
        <v>80</v>
      </c>
      <c r="AY107" s="173" t="s">
        <v>120</v>
      </c>
      <c r="BE107" s="264">
        <f>IF(N107="základní",J107,0)</f>
        <v>0</v>
      </c>
      <c r="BF107" s="264">
        <f>IF(N107="snížená",J107,0)</f>
        <v>0</v>
      </c>
      <c r="BG107" s="264">
        <f>IF(N107="zákl. přenesená",J107,0)</f>
        <v>0</v>
      </c>
      <c r="BH107" s="264">
        <f>IF(N107="sníž. přenesená",J107,0)</f>
        <v>0</v>
      </c>
      <c r="BI107" s="264">
        <f>IF(N107="nulová",J107,0)</f>
        <v>0</v>
      </c>
      <c r="BJ107" s="173" t="s">
        <v>80</v>
      </c>
      <c r="BK107" s="264">
        <f>ROUND(I107*H107,2)</f>
        <v>0</v>
      </c>
      <c r="BL107" s="173" t="s">
        <v>161</v>
      </c>
      <c r="BM107" s="263" t="s">
        <v>299</v>
      </c>
    </row>
    <row r="108" spans="1:65" s="183" customFormat="1" ht="19.5" x14ac:dyDescent="0.2">
      <c r="A108" s="180"/>
      <c r="B108" s="181"/>
      <c r="C108" s="311"/>
      <c r="D108" s="270" t="s">
        <v>152</v>
      </c>
      <c r="E108" s="180"/>
      <c r="F108" s="292" t="s">
        <v>300</v>
      </c>
      <c r="G108" s="180"/>
      <c r="H108" s="180"/>
      <c r="I108" s="78"/>
      <c r="J108" s="180"/>
      <c r="K108" s="180"/>
      <c r="L108" s="181"/>
      <c r="M108" s="265"/>
      <c r="N108" s="266"/>
      <c r="O108" s="260"/>
      <c r="P108" s="260"/>
      <c r="Q108" s="260"/>
      <c r="R108" s="260"/>
      <c r="S108" s="260"/>
      <c r="T108" s="267"/>
      <c r="U108" s="180"/>
      <c r="V108" s="180"/>
      <c r="W108" s="180"/>
      <c r="X108" s="180"/>
      <c r="Y108" s="180"/>
      <c r="Z108" s="180"/>
      <c r="AA108" s="180"/>
      <c r="AB108" s="180"/>
      <c r="AC108" s="180"/>
      <c r="AD108" s="180"/>
      <c r="AE108" s="180"/>
      <c r="AT108" s="173" t="s">
        <v>152</v>
      </c>
      <c r="AU108" s="173" t="s">
        <v>80</v>
      </c>
    </row>
    <row r="109" spans="1:65" s="268" customFormat="1" x14ac:dyDescent="0.2">
      <c r="B109" s="269"/>
      <c r="C109" s="306"/>
      <c r="D109" s="270" t="s">
        <v>125</v>
      </c>
      <c r="E109" s="271" t="s">
        <v>3</v>
      </c>
      <c r="F109" s="272" t="s">
        <v>280</v>
      </c>
      <c r="H109" s="271" t="s">
        <v>3</v>
      </c>
      <c r="I109" s="79"/>
      <c r="L109" s="269"/>
      <c r="M109" s="273"/>
      <c r="N109" s="274"/>
      <c r="O109" s="274"/>
      <c r="P109" s="274"/>
      <c r="Q109" s="274"/>
      <c r="R109" s="274"/>
      <c r="S109" s="274"/>
      <c r="T109" s="275"/>
      <c r="AT109" s="271" t="s">
        <v>125</v>
      </c>
      <c r="AU109" s="271" t="s">
        <v>80</v>
      </c>
      <c r="AV109" s="268" t="s">
        <v>80</v>
      </c>
      <c r="AW109" s="268" t="s">
        <v>36</v>
      </c>
      <c r="AX109" s="268" t="s">
        <v>74</v>
      </c>
      <c r="AY109" s="271" t="s">
        <v>120</v>
      </c>
    </row>
    <row r="110" spans="1:65" s="276" customFormat="1" x14ac:dyDescent="0.2">
      <c r="B110" s="277"/>
      <c r="C110" s="307"/>
      <c r="D110" s="270" t="s">
        <v>125</v>
      </c>
      <c r="E110" s="278" t="s">
        <v>3</v>
      </c>
      <c r="F110" s="279" t="s">
        <v>80</v>
      </c>
      <c r="H110" s="280">
        <v>1</v>
      </c>
      <c r="I110" s="80"/>
      <c r="L110" s="277"/>
      <c r="M110" s="281"/>
      <c r="N110" s="282"/>
      <c r="O110" s="282"/>
      <c r="P110" s="282"/>
      <c r="Q110" s="282"/>
      <c r="R110" s="282"/>
      <c r="S110" s="282"/>
      <c r="T110" s="283"/>
      <c r="AT110" s="278" t="s">
        <v>125</v>
      </c>
      <c r="AU110" s="278" t="s">
        <v>80</v>
      </c>
      <c r="AV110" s="276" t="s">
        <v>81</v>
      </c>
      <c r="AW110" s="276" t="s">
        <v>36</v>
      </c>
      <c r="AX110" s="276" t="s">
        <v>74</v>
      </c>
      <c r="AY110" s="278" t="s">
        <v>120</v>
      </c>
    </row>
    <row r="111" spans="1:65" s="284" customFormat="1" x14ac:dyDescent="0.2">
      <c r="B111" s="285"/>
      <c r="C111" s="308"/>
      <c r="D111" s="270" t="s">
        <v>125</v>
      </c>
      <c r="E111" s="286" t="s">
        <v>3</v>
      </c>
      <c r="F111" s="287" t="s">
        <v>126</v>
      </c>
      <c r="H111" s="288">
        <v>1</v>
      </c>
      <c r="I111" s="81"/>
      <c r="L111" s="285"/>
      <c r="M111" s="289"/>
      <c r="N111" s="290"/>
      <c r="O111" s="290"/>
      <c r="P111" s="290"/>
      <c r="Q111" s="290"/>
      <c r="R111" s="290"/>
      <c r="S111" s="290"/>
      <c r="T111" s="291"/>
      <c r="AT111" s="286" t="s">
        <v>125</v>
      </c>
      <c r="AU111" s="286" t="s">
        <v>80</v>
      </c>
      <c r="AV111" s="284" t="s">
        <v>124</v>
      </c>
      <c r="AW111" s="284" t="s">
        <v>36</v>
      </c>
      <c r="AX111" s="284" t="s">
        <v>80</v>
      </c>
      <c r="AY111" s="286" t="s">
        <v>120</v>
      </c>
    </row>
    <row r="112" spans="1:65" s="183" customFormat="1" ht="24.2" customHeight="1" x14ac:dyDescent="0.2">
      <c r="A112" s="180"/>
      <c r="B112" s="181"/>
      <c r="C112" s="305" t="s">
        <v>129</v>
      </c>
      <c r="D112" s="252" t="s">
        <v>122</v>
      </c>
      <c r="E112" s="253" t="s">
        <v>301</v>
      </c>
      <c r="F112" s="254" t="s">
        <v>302</v>
      </c>
      <c r="G112" s="255" t="s">
        <v>145</v>
      </c>
      <c r="H112" s="256">
        <v>1</v>
      </c>
      <c r="I112" s="77"/>
      <c r="J112" s="257">
        <f>ROUND(I112*H112,2)</f>
        <v>0</v>
      </c>
      <c r="K112" s="254" t="s">
        <v>3</v>
      </c>
      <c r="L112" s="181"/>
      <c r="M112" s="258" t="s">
        <v>3</v>
      </c>
      <c r="N112" s="259" t="s">
        <v>45</v>
      </c>
      <c r="O112" s="260"/>
      <c r="P112" s="261">
        <f>O112*H112</f>
        <v>0</v>
      </c>
      <c r="Q112" s="261">
        <v>0</v>
      </c>
      <c r="R112" s="261">
        <f>Q112*H112</f>
        <v>0</v>
      </c>
      <c r="S112" s="261">
        <v>0</v>
      </c>
      <c r="T112" s="262">
        <f>S112*H112</f>
        <v>0</v>
      </c>
      <c r="U112" s="180"/>
      <c r="V112" s="180"/>
      <c r="W112" s="180"/>
      <c r="X112" s="180"/>
      <c r="Y112" s="180"/>
      <c r="Z112" s="180"/>
      <c r="AA112" s="180"/>
      <c r="AB112" s="180"/>
      <c r="AC112" s="180"/>
      <c r="AD112" s="180"/>
      <c r="AE112" s="180"/>
      <c r="AR112" s="263" t="s">
        <v>161</v>
      </c>
      <c r="AT112" s="263" t="s">
        <v>122</v>
      </c>
      <c r="AU112" s="263" t="s">
        <v>80</v>
      </c>
      <c r="AY112" s="173" t="s">
        <v>120</v>
      </c>
      <c r="BE112" s="264">
        <f>IF(N112="základní",J112,0)</f>
        <v>0</v>
      </c>
      <c r="BF112" s="264">
        <f>IF(N112="snížená",J112,0)</f>
        <v>0</v>
      </c>
      <c r="BG112" s="264">
        <f>IF(N112="zákl. přenesená",J112,0)</f>
        <v>0</v>
      </c>
      <c r="BH112" s="264">
        <f>IF(N112="sníž. přenesená",J112,0)</f>
        <v>0</v>
      </c>
      <c r="BI112" s="264">
        <f>IF(N112="nulová",J112,0)</f>
        <v>0</v>
      </c>
      <c r="BJ112" s="173" t="s">
        <v>80</v>
      </c>
      <c r="BK112" s="264">
        <f>ROUND(I112*H112,2)</f>
        <v>0</v>
      </c>
      <c r="BL112" s="173" t="s">
        <v>161</v>
      </c>
      <c r="BM112" s="263" t="s">
        <v>303</v>
      </c>
    </row>
    <row r="113" spans="1:65" s="183" customFormat="1" ht="19.5" x14ac:dyDescent="0.2">
      <c r="A113" s="180"/>
      <c r="B113" s="181"/>
      <c r="C113" s="311"/>
      <c r="D113" s="270" t="s">
        <v>152</v>
      </c>
      <c r="E113" s="180"/>
      <c r="F113" s="292" t="s">
        <v>300</v>
      </c>
      <c r="G113" s="180"/>
      <c r="H113" s="180"/>
      <c r="I113" s="78"/>
      <c r="J113" s="180"/>
      <c r="K113" s="180"/>
      <c r="L113" s="181"/>
      <c r="M113" s="265"/>
      <c r="N113" s="266"/>
      <c r="O113" s="260"/>
      <c r="P113" s="260"/>
      <c r="Q113" s="260"/>
      <c r="R113" s="260"/>
      <c r="S113" s="260"/>
      <c r="T113" s="267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T113" s="173" t="s">
        <v>152</v>
      </c>
      <c r="AU113" s="173" t="s">
        <v>80</v>
      </c>
    </row>
    <row r="114" spans="1:65" s="268" customFormat="1" x14ac:dyDescent="0.2">
      <c r="B114" s="269"/>
      <c r="C114" s="306"/>
      <c r="D114" s="270" t="s">
        <v>125</v>
      </c>
      <c r="E114" s="271" t="s">
        <v>3</v>
      </c>
      <c r="F114" s="272" t="s">
        <v>280</v>
      </c>
      <c r="H114" s="271" t="s">
        <v>3</v>
      </c>
      <c r="I114" s="79"/>
      <c r="L114" s="269"/>
      <c r="M114" s="273"/>
      <c r="N114" s="274"/>
      <c r="O114" s="274"/>
      <c r="P114" s="274"/>
      <c r="Q114" s="274"/>
      <c r="R114" s="274"/>
      <c r="S114" s="274"/>
      <c r="T114" s="275"/>
      <c r="AT114" s="271" t="s">
        <v>125</v>
      </c>
      <c r="AU114" s="271" t="s">
        <v>80</v>
      </c>
      <c r="AV114" s="268" t="s">
        <v>80</v>
      </c>
      <c r="AW114" s="268" t="s">
        <v>36</v>
      </c>
      <c r="AX114" s="268" t="s">
        <v>74</v>
      </c>
      <c r="AY114" s="271" t="s">
        <v>120</v>
      </c>
    </row>
    <row r="115" spans="1:65" s="276" customFormat="1" x14ac:dyDescent="0.2">
      <c r="B115" s="277"/>
      <c r="C115" s="307"/>
      <c r="D115" s="270" t="s">
        <v>125</v>
      </c>
      <c r="E115" s="278" t="s">
        <v>3</v>
      </c>
      <c r="F115" s="279" t="s">
        <v>80</v>
      </c>
      <c r="H115" s="280">
        <v>1</v>
      </c>
      <c r="I115" s="80"/>
      <c r="L115" s="277"/>
      <c r="M115" s="281"/>
      <c r="N115" s="282"/>
      <c r="O115" s="282"/>
      <c r="P115" s="282"/>
      <c r="Q115" s="282"/>
      <c r="R115" s="282"/>
      <c r="S115" s="282"/>
      <c r="T115" s="283"/>
      <c r="AT115" s="278" t="s">
        <v>125</v>
      </c>
      <c r="AU115" s="278" t="s">
        <v>80</v>
      </c>
      <c r="AV115" s="276" t="s">
        <v>81</v>
      </c>
      <c r="AW115" s="276" t="s">
        <v>36</v>
      </c>
      <c r="AX115" s="276" t="s">
        <v>74</v>
      </c>
      <c r="AY115" s="278" t="s">
        <v>120</v>
      </c>
    </row>
    <row r="116" spans="1:65" s="284" customFormat="1" x14ac:dyDescent="0.2">
      <c r="B116" s="285"/>
      <c r="C116" s="308"/>
      <c r="D116" s="270" t="s">
        <v>125</v>
      </c>
      <c r="E116" s="286" t="s">
        <v>3</v>
      </c>
      <c r="F116" s="287" t="s">
        <v>126</v>
      </c>
      <c r="H116" s="288">
        <v>1</v>
      </c>
      <c r="I116" s="81"/>
      <c r="L116" s="285"/>
      <c r="M116" s="289"/>
      <c r="N116" s="290"/>
      <c r="O116" s="290"/>
      <c r="P116" s="290"/>
      <c r="Q116" s="290"/>
      <c r="R116" s="290"/>
      <c r="S116" s="290"/>
      <c r="T116" s="291"/>
      <c r="AT116" s="286" t="s">
        <v>125</v>
      </c>
      <c r="AU116" s="286" t="s">
        <v>80</v>
      </c>
      <c r="AV116" s="284" t="s">
        <v>124</v>
      </c>
      <c r="AW116" s="284" t="s">
        <v>36</v>
      </c>
      <c r="AX116" s="284" t="s">
        <v>80</v>
      </c>
      <c r="AY116" s="286" t="s">
        <v>120</v>
      </c>
    </row>
    <row r="117" spans="1:65" s="183" customFormat="1" ht="21.75" customHeight="1" x14ac:dyDescent="0.2">
      <c r="A117" s="180"/>
      <c r="B117" s="181"/>
      <c r="C117" s="305" t="s">
        <v>130</v>
      </c>
      <c r="D117" s="252" t="s">
        <v>122</v>
      </c>
      <c r="E117" s="253" t="s">
        <v>304</v>
      </c>
      <c r="F117" s="254" t="s">
        <v>305</v>
      </c>
      <c r="G117" s="255" t="s">
        <v>145</v>
      </c>
      <c r="H117" s="256">
        <v>1</v>
      </c>
      <c r="I117" s="77"/>
      <c r="J117" s="257">
        <f>ROUND(I117*H117,2)</f>
        <v>0</v>
      </c>
      <c r="K117" s="254" t="s">
        <v>3</v>
      </c>
      <c r="L117" s="181"/>
      <c r="M117" s="258" t="s">
        <v>3</v>
      </c>
      <c r="N117" s="259" t="s">
        <v>45</v>
      </c>
      <c r="O117" s="260"/>
      <c r="P117" s="261">
        <f>O117*H117</f>
        <v>0</v>
      </c>
      <c r="Q117" s="261">
        <v>0</v>
      </c>
      <c r="R117" s="261">
        <f>Q117*H117</f>
        <v>0</v>
      </c>
      <c r="S117" s="261">
        <v>0</v>
      </c>
      <c r="T117" s="262">
        <f>S117*H117</f>
        <v>0</v>
      </c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R117" s="263" t="s">
        <v>161</v>
      </c>
      <c r="AT117" s="263" t="s">
        <v>122</v>
      </c>
      <c r="AU117" s="263" t="s">
        <v>80</v>
      </c>
      <c r="AY117" s="173" t="s">
        <v>120</v>
      </c>
      <c r="BE117" s="264">
        <f>IF(N117="základní",J117,0)</f>
        <v>0</v>
      </c>
      <c r="BF117" s="264">
        <f>IF(N117="snížená",J117,0)</f>
        <v>0</v>
      </c>
      <c r="BG117" s="264">
        <f>IF(N117="zákl. přenesená",J117,0)</f>
        <v>0</v>
      </c>
      <c r="BH117" s="264">
        <f>IF(N117="sníž. přenesená",J117,0)</f>
        <v>0</v>
      </c>
      <c r="BI117" s="264">
        <f>IF(N117="nulová",J117,0)</f>
        <v>0</v>
      </c>
      <c r="BJ117" s="173" t="s">
        <v>80</v>
      </c>
      <c r="BK117" s="264">
        <f>ROUND(I117*H117,2)</f>
        <v>0</v>
      </c>
      <c r="BL117" s="173" t="s">
        <v>161</v>
      </c>
      <c r="BM117" s="263" t="s">
        <v>306</v>
      </c>
    </row>
    <row r="118" spans="1:65" s="183" customFormat="1" ht="19.5" x14ac:dyDescent="0.2">
      <c r="A118" s="180"/>
      <c r="B118" s="181"/>
      <c r="C118" s="311"/>
      <c r="D118" s="270" t="s">
        <v>152</v>
      </c>
      <c r="E118" s="180"/>
      <c r="F118" s="292" t="s">
        <v>300</v>
      </c>
      <c r="G118" s="180"/>
      <c r="H118" s="180"/>
      <c r="I118" s="78"/>
      <c r="J118" s="180"/>
      <c r="K118" s="180"/>
      <c r="L118" s="181"/>
      <c r="M118" s="265"/>
      <c r="N118" s="266"/>
      <c r="O118" s="260"/>
      <c r="P118" s="260"/>
      <c r="Q118" s="260"/>
      <c r="R118" s="260"/>
      <c r="S118" s="260"/>
      <c r="T118" s="267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T118" s="173" t="s">
        <v>152</v>
      </c>
      <c r="AU118" s="173" t="s">
        <v>80</v>
      </c>
    </row>
    <row r="119" spans="1:65" s="268" customFormat="1" x14ac:dyDescent="0.2">
      <c r="B119" s="269"/>
      <c r="C119" s="306"/>
      <c r="D119" s="270" t="s">
        <v>125</v>
      </c>
      <c r="E119" s="271" t="s">
        <v>3</v>
      </c>
      <c r="F119" s="272" t="s">
        <v>280</v>
      </c>
      <c r="H119" s="271" t="s">
        <v>3</v>
      </c>
      <c r="I119" s="79"/>
      <c r="L119" s="269"/>
      <c r="M119" s="273"/>
      <c r="N119" s="274"/>
      <c r="O119" s="274"/>
      <c r="P119" s="274"/>
      <c r="Q119" s="274"/>
      <c r="R119" s="274"/>
      <c r="S119" s="274"/>
      <c r="T119" s="275"/>
      <c r="AT119" s="271" t="s">
        <v>125</v>
      </c>
      <c r="AU119" s="271" t="s">
        <v>80</v>
      </c>
      <c r="AV119" s="268" t="s">
        <v>80</v>
      </c>
      <c r="AW119" s="268" t="s">
        <v>36</v>
      </c>
      <c r="AX119" s="268" t="s">
        <v>74</v>
      </c>
      <c r="AY119" s="271" t="s">
        <v>120</v>
      </c>
    </row>
    <row r="120" spans="1:65" s="276" customFormat="1" x14ac:dyDescent="0.2">
      <c r="B120" s="277"/>
      <c r="C120" s="307"/>
      <c r="D120" s="270" t="s">
        <v>125</v>
      </c>
      <c r="E120" s="278" t="s">
        <v>3</v>
      </c>
      <c r="F120" s="279" t="s">
        <v>80</v>
      </c>
      <c r="H120" s="280">
        <v>1</v>
      </c>
      <c r="I120" s="80"/>
      <c r="L120" s="277"/>
      <c r="M120" s="281"/>
      <c r="N120" s="282"/>
      <c r="O120" s="282"/>
      <c r="P120" s="282"/>
      <c r="Q120" s="282"/>
      <c r="R120" s="282"/>
      <c r="S120" s="282"/>
      <c r="T120" s="283"/>
      <c r="AT120" s="278" t="s">
        <v>125</v>
      </c>
      <c r="AU120" s="278" t="s">
        <v>80</v>
      </c>
      <c r="AV120" s="276" t="s">
        <v>81</v>
      </c>
      <c r="AW120" s="276" t="s">
        <v>36</v>
      </c>
      <c r="AX120" s="276" t="s">
        <v>74</v>
      </c>
      <c r="AY120" s="278" t="s">
        <v>120</v>
      </c>
    </row>
    <row r="121" spans="1:65" s="284" customFormat="1" x14ac:dyDescent="0.2">
      <c r="B121" s="285"/>
      <c r="C121" s="308"/>
      <c r="D121" s="270" t="s">
        <v>125</v>
      </c>
      <c r="E121" s="286" t="s">
        <v>3</v>
      </c>
      <c r="F121" s="287" t="s">
        <v>126</v>
      </c>
      <c r="H121" s="288">
        <v>1</v>
      </c>
      <c r="I121" s="81"/>
      <c r="L121" s="285"/>
      <c r="M121" s="289"/>
      <c r="N121" s="290"/>
      <c r="O121" s="290"/>
      <c r="P121" s="290"/>
      <c r="Q121" s="290"/>
      <c r="R121" s="290"/>
      <c r="S121" s="290"/>
      <c r="T121" s="291"/>
      <c r="AT121" s="286" t="s">
        <v>125</v>
      </c>
      <c r="AU121" s="286" t="s">
        <v>80</v>
      </c>
      <c r="AV121" s="284" t="s">
        <v>124</v>
      </c>
      <c r="AW121" s="284" t="s">
        <v>36</v>
      </c>
      <c r="AX121" s="284" t="s">
        <v>80</v>
      </c>
      <c r="AY121" s="286" t="s">
        <v>120</v>
      </c>
    </row>
    <row r="122" spans="1:65" s="183" customFormat="1" ht="24.2" customHeight="1" x14ac:dyDescent="0.2">
      <c r="A122" s="180"/>
      <c r="B122" s="181"/>
      <c r="C122" s="305" t="s">
        <v>131</v>
      </c>
      <c r="D122" s="252" t="s">
        <v>122</v>
      </c>
      <c r="E122" s="253" t="s">
        <v>307</v>
      </c>
      <c r="F122" s="254" t="s">
        <v>308</v>
      </c>
      <c r="G122" s="255" t="s">
        <v>145</v>
      </c>
      <c r="H122" s="256">
        <v>2</v>
      </c>
      <c r="I122" s="77"/>
      <c r="J122" s="257">
        <f>ROUND(I122*H122,2)</f>
        <v>0</v>
      </c>
      <c r="K122" s="254" t="s">
        <v>3</v>
      </c>
      <c r="L122" s="181"/>
      <c r="M122" s="258" t="s">
        <v>3</v>
      </c>
      <c r="N122" s="259" t="s">
        <v>45</v>
      </c>
      <c r="O122" s="260"/>
      <c r="P122" s="261">
        <f>O122*H122</f>
        <v>0</v>
      </c>
      <c r="Q122" s="261">
        <v>0</v>
      </c>
      <c r="R122" s="261">
        <f>Q122*H122</f>
        <v>0</v>
      </c>
      <c r="S122" s="261">
        <v>0</v>
      </c>
      <c r="T122" s="262">
        <f>S122*H122</f>
        <v>0</v>
      </c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R122" s="263" t="s">
        <v>161</v>
      </c>
      <c r="AT122" s="263" t="s">
        <v>122</v>
      </c>
      <c r="AU122" s="263" t="s">
        <v>80</v>
      </c>
      <c r="AY122" s="173" t="s">
        <v>120</v>
      </c>
      <c r="BE122" s="264">
        <f>IF(N122="základní",J122,0)</f>
        <v>0</v>
      </c>
      <c r="BF122" s="264">
        <f>IF(N122="snížená",J122,0)</f>
        <v>0</v>
      </c>
      <c r="BG122" s="264">
        <f>IF(N122="zákl. přenesená",J122,0)</f>
        <v>0</v>
      </c>
      <c r="BH122" s="264">
        <f>IF(N122="sníž. přenesená",J122,0)</f>
        <v>0</v>
      </c>
      <c r="BI122" s="264">
        <f>IF(N122="nulová",J122,0)</f>
        <v>0</v>
      </c>
      <c r="BJ122" s="173" t="s">
        <v>80</v>
      </c>
      <c r="BK122" s="264">
        <f>ROUND(I122*H122,2)</f>
        <v>0</v>
      </c>
      <c r="BL122" s="173" t="s">
        <v>161</v>
      </c>
      <c r="BM122" s="263" t="s">
        <v>309</v>
      </c>
    </row>
    <row r="123" spans="1:65" s="183" customFormat="1" ht="19.5" x14ac:dyDescent="0.2">
      <c r="A123" s="180"/>
      <c r="B123" s="181"/>
      <c r="C123" s="311"/>
      <c r="D123" s="270" t="s">
        <v>152</v>
      </c>
      <c r="E123" s="180"/>
      <c r="F123" s="292" t="s">
        <v>300</v>
      </c>
      <c r="G123" s="180"/>
      <c r="H123" s="180"/>
      <c r="I123" s="78"/>
      <c r="J123" s="180"/>
      <c r="K123" s="180"/>
      <c r="L123" s="181"/>
      <c r="M123" s="265"/>
      <c r="N123" s="266"/>
      <c r="O123" s="260"/>
      <c r="P123" s="260"/>
      <c r="Q123" s="260"/>
      <c r="R123" s="260"/>
      <c r="S123" s="260"/>
      <c r="T123" s="267"/>
      <c r="U123" s="180"/>
      <c r="V123" s="180"/>
      <c r="W123" s="180"/>
      <c r="X123" s="180"/>
      <c r="Y123" s="180"/>
      <c r="Z123" s="180"/>
      <c r="AA123" s="180"/>
      <c r="AB123" s="180"/>
      <c r="AC123" s="180"/>
      <c r="AD123" s="180"/>
      <c r="AE123" s="180"/>
      <c r="AT123" s="173" t="s">
        <v>152</v>
      </c>
      <c r="AU123" s="173" t="s">
        <v>80</v>
      </c>
    </row>
    <row r="124" spans="1:65" s="268" customFormat="1" x14ac:dyDescent="0.2">
      <c r="B124" s="269"/>
      <c r="C124" s="306"/>
      <c r="D124" s="270" t="s">
        <v>125</v>
      </c>
      <c r="E124" s="271" t="s">
        <v>3</v>
      </c>
      <c r="F124" s="272" t="s">
        <v>280</v>
      </c>
      <c r="H124" s="271" t="s">
        <v>3</v>
      </c>
      <c r="I124" s="79"/>
      <c r="L124" s="269"/>
      <c r="M124" s="273"/>
      <c r="N124" s="274"/>
      <c r="O124" s="274"/>
      <c r="P124" s="274"/>
      <c r="Q124" s="274"/>
      <c r="R124" s="274"/>
      <c r="S124" s="274"/>
      <c r="T124" s="275"/>
      <c r="AT124" s="271" t="s">
        <v>125</v>
      </c>
      <c r="AU124" s="271" t="s">
        <v>80</v>
      </c>
      <c r="AV124" s="268" t="s">
        <v>80</v>
      </c>
      <c r="AW124" s="268" t="s">
        <v>36</v>
      </c>
      <c r="AX124" s="268" t="s">
        <v>74</v>
      </c>
      <c r="AY124" s="271" t="s">
        <v>120</v>
      </c>
    </row>
    <row r="125" spans="1:65" s="276" customFormat="1" x14ac:dyDescent="0.2">
      <c r="B125" s="277"/>
      <c r="C125" s="307"/>
      <c r="D125" s="270" t="s">
        <v>125</v>
      </c>
      <c r="E125" s="278" t="s">
        <v>3</v>
      </c>
      <c r="F125" s="279" t="s">
        <v>81</v>
      </c>
      <c r="H125" s="280">
        <v>2</v>
      </c>
      <c r="I125" s="80"/>
      <c r="L125" s="277"/>
      <c r="M125" s="281"/>
      <c r="N125" s="282"/>
      <c r="O125" s="282"/>
      <c r="P125" s="282"/>
      <c r="Q125" s="282"/>
      <c r="R125" s="282"/>
      <c r="S125" s="282"/>
      <c r="T125" s="283"/>
      <c r="AT125" s="278" t="s">
        <v>125</v>
      </c>
      <c r="AU125" s="278" t="s">
        <v>80</v>
      </c>
      <c r="AV125" s="276" t="s">
        <v>81</v>
      </c>
      <c r="AW125" s="276" t="s">
        <v>36</v>
      </c>
      <c r="AX125" s="276" t="s">
        <v>74</v>
      </c>
      <c r="AY125" s="278" t="s">
        <v>120</v>
      </c>
    </row>
    <row r="126" spans="1:65" s="284" customFormat="1" x14ac:dyDescent="0.2">
      <c r="B126" s="285"/>
      <c r="C126" s="308"/>
      <c r="D126" s="270" t="s">
        <v>125</v>
      </c>
      <c r="E126" s="286" t="s">
        <v>3</v>
      </c>
      <c r="F126" s="287" t="s">
        <v>126</v>
      </c>
      <c r="H126" s="288">
        <v>2</v>
      </c>
      <c r="I126" s="81"/>
      <c r="L126" s="285"/>
      <c r="M126" s="289"/>
      <c r="N126" s="290"/>
      <c r="O126" s="290"/>
      <c r="P126" s="290"/>
      <c r="Q126" s="290"/>
      <c r="R126" s="290"/>
      <c r="S126" s="290"/>
      <c r="T126" s="291"/>
      <c r="AT126" s="286" t="s">
        <v>125</v>
      </c>
      <c r="AU126" s="286" t="s">
        <v>80</v>
      </c>
      <c r="AV126" s="284" t="s">
        <v>124</v>
      </c>
      <c r="AW126" s="284" t="s">
        <v>36</v>
      </c>
      <c r="AX126" s="284" t="s">
        <v>80</v>
      </c>
      <c r="AY126" s="286" t="s">
        <v>120</v>
      </c>
    </row>
    <row r="127" spans="1:65" s="183" customFormat="1" ht="24.2" customHeight="1" x14ac:dyDescent="0.2">
      <c r="A127" s="180"/>
      <c r="B127" s="181"/>
      <c r="C127" s="305" t="s">
        <v>133</v>
      </c>
      <c r="D127" s="252" t="s">
        <v>122</v>
      </c>
      <c r="E127" s="253" t="s">
        <v>310</v>
      </c>
      <c r="F127" s="254" t="s">
        <v>311</v>
      </c>
      <c r="G127" s="255" t="s">
        <v>145</v>
      </c>
      <c r="H127" s="256">
        <v>1</v>
      </c>
      <c r="I127" s="77"/>
      <c r="J127" s="257">
        <f>ROUND(I127*H127,2)</f>
        <v>0</v>
      </c>
      <c r="K127" s="254" t="s">
        <v>3</v>
      </c>
      <c r="L127" s="181"/>
      <c r="M127" s="258" t="s">
        <v>3</v>
      </c>
      <c r="N127" s="259" t="s">
        <v>45</v>
      </c>
      <c r="O127" s="260"/>
      <c r="P127" s="261">
        <f>O127*H127</f>
        <v>0</v>
      </c>
      <c r="Q127" s="261">
        <v>0</v>
      </c>
      <c r="R127" s="261">
        <f>Q127*H127</f>
        <v>0</v>
      </c>
      <c r="S127" s="261">
        <v>0</v>
      </c>
      <c r="T127" s="262">
        <f>S127*H127</f>
        <v>0</v>
      </c>
      <c r="U127" s="180"/>
      <c r="V127" s="180"/>
      <c r="W127" s="180"/>
      <c r="X127" s="180"/>
      <c r="Y127" s="180"/>
      <c r="Z127" s="180"/>
      <c r="AA127" s="180"/>
      <c r="AB127" s="180"/>
      <c r="AC127" s="180"/>
      <c r="AD127" s="180"/>
      <c r="AE127" s="180"/>
      <c r="AR127" s="263" t="s">
        <v>161</v>
      </c>
      <c r="AT127" s="263" t="s">
        <v>122</v>
      </c>
      <c r="AU127" s="263" t="s">
        <v>80</v>
      </c>
      <c r="AY127" s="173" t="s">
        <v>120</v>
      </c>
      <c r="BE127" s="264">
        <f>IF(N127="základní",J127,0)</f>
        <v>0</v>
      </c>
      <c r="BF127" s="264">
        <f>IF(N127="snížená",J127,0)</f>
        <v>0</v>
      </c>
      <c r="BG127" s="264">
        <f>IF(N127="zákl. přenesená",J127,0)</f>
        <v>0</v>
      </c>
      <c r="BH127" s="264">
        <f>IF(N127="sníž. přenesená",J127,0)</f>
        <v>0</v>
      </c>
      <c r="BI127" s="264">
        <f>IF(N127="nulová",J127,0)</f>
        <v>0</v>
      </c>
      <c r="BJ127" s="173" t="s">
        <v>80</v>
      </c>
      <c r="BK127" s="264">
        <f>ROUND(I127*H127,2)</f>
        <v>0</v>
      </c>
      <c r="BL127" s="173" t="s">
        <v>161</v>
      </c>
      <c r="BM127" s="263" t="s">
        <v>312</v>
      </c>
    </row>
    <row r="128" spans="1:65" s="183" customFormat="1" ht="19.5" x14ac:dyDescent="0.2">
      <c r="A128" s="180"/>
      <c r="B128" s="181"/>
      <c r="C128" s="311"/>
      <c r="D128" s="270" t="s">
        <v>152</v>
      </c>
      <c r="E128" s="180"/>
      <c r="F128" s="292" t="s">
        <v>300</v>
      </c>
      <c r="G128" s="180"/>
      <c r="H128" s="180"/>
      <c r="I128" s="78"/>
      <c r="J128" s="180"/>
      <c r="K128" s="180"/>
      <c r="L128" s="181"/>
      <c r="M128" s="265"/>
      <c r="N128" s="266"/>
      <c r="O128" s="260"/>
      <c r="P128" s="260"/>
      <c r="Q128" s="260"/>
      <c r="R128" s="260"/>
      <c r="S128" s="260"/>
      <c r="T128" s="267"/>
      <c r="U128" s="180"/>
      <c r="V128" s="180"/>
      <c r="W128" s="180"/>
      <c r="X128" s="180"/>
      <c r="Y128" s="180"/>
      <c r="Z128" s="180"/>
      <c r="AA128" s="180"/>
      <c r="AB128" s="180"/>
      <c r="AC128" s="180"/>
      <c r="AD128" s="180"/>
      <c r="AE128" s="180"/>
      <c r="AT128" s="173" t="s">
        <v>152</v>
      </c>
      <c r="AU128" s="173" t="s">
        <v>80</v>
      </c>
    </row>
    <row r="129" spans="1:65" s="268" customFormat="1" x14ac:dyDescent="0.2">
      <c r="B129" s="269"/>
      <c r="C129" s="306"/>
      <c r="D129" s="270" t="s">
        <v>125</v>
      </c>
      <c r="E129" s="271" t="s">
        <v>3</v>
      </c>
      <c r="F129" s="272" t="s">
        <v>280</v>
      </c>
      <c r="H129" s="271" t="s">
        <v>3</v>
      </c>
      <c r="I129" s="79"/>
      <c r="L129" s="269"/>
      <c r="M129" s="273"/>
      <c r="N129" s="274"/>
      <c r="O129" s="274"/>
      <c r="P129" s="274"/>
      <c r="Q129" s="274"/>
      <c r="R129" s="274"/>
      <c r="S129" s="274"/>
      <c r="T129" s="275"/>
      <c r="AT129" s="271" t="s">
        <v>125</v>
      </c>
      <c r="AU129" s="271" t="s">
        <v>80</v>
      </c>
      <c r="AV129" s="268" t="s">
        <v>80</v>
      </c>
      <c r="AW129" s="268" t="s">
        <v>36</v>
      </c>
      <c r="AX129" s="268" t="s">
        <v>74</v>
      </c>
      <c r="AY129" s="271" t="s">
        <v>120</v>
      </c>
    </row>
    <row r="130" spans="1:65" s="276" customFormat="1" x14ac:dyDescent="0.2">
      <c r="B130" s="277"/>
      <c r="C130" s="307"/>
      <c r="D130" s="270" t="s">
        <v>125</v>
      </c>
      <c r="E130" s="278" t="s">
        <v>3</v>
      </c>
      <c r="F130" s="279" t="s">
        <v>80</v>
      </c>
      <c r="H130" s="280">
        <v>1</v>
      </c>
      <c r="I130" s="80"/>
      <c r="L130" s="277"/>
      <c r="M130" s="281"/>
      <c r="N130" s="282"/>
      <c r="O130" s="282"/>
      <c r="P130" s="282"/>
      <c r="Q130" s="282"/>
      <c r="R130" s="282"/>
      <c r="S130" s="282"/>
      <c r="T130" s="283"/>
      <c r="AT130" s="278" t="s">
        <v>125</v>
      </c>
      <c r="AU130" s="278" t="s">
        <v>80</v>
      </c>
      <c r="AV130" s="276" t="s">
        <v>81</v>
      </c>
      <c r="AW130" s="276" t="s">
        <v>36</v>
      </c>
      <c r="AX130" s="276" t="s">
        <v>74</v>
      </c>
      <c r="AY130" s="278" t="s">
        <v>120</v>
      </c>
    </row>
    <row r="131" spans="1:65" s="284" customFormat="1" x14ac:dyDescent="0.2">
      <c r="B131" s="285"/>
      <c r="C131" s="308"/>
      <c r="D131" s="270" t="s">
        <v>125</v>
      </c>
      <c r="E131" s="286" t="s">
        <v>3</v>
      </c>
      <c r="F131" s="287" t="s">
        <v>126</v>
      </c>
      <c r="H131" s="288">
        <v>1</v>
      </c>
      <c r="I131" s="81"/>
      <c r="L131" s="285"/>
      <c r="M131" s="289"/>
      <c r="N131" s="290"/>
      <c r="O131" s="290"/>
      <c r="P131" s="290"/>
      <c r="Q131" s="290"/>
      <c r="R131" s="290"/>
      <c r="S131" s="290"/>
      <c r="T131" s="291"/>
      <c r="AT131" s="286" t="s">
        <v>125</v>
      </c>
      <c r="AU131" s="286" t="s">
        <v>80</v>
      </c>
      <c r="AV131" s="284" t="s">
        <v>124</v>
      </c>
      <c r="AW131" s="284" t="s">
        <v>36</v>
      </c>
      <c r="AX131" s="284" t="s">
        <v>80</v>
      </c>
      <c r="AY131" s="286" t="s">
        <v>120</v>
      </c>
    </row>
    <row r="132" spans="1:65" s="183" customFormat="1" ht="44.25" customHeight="1" x14ac:dyDescent="0.2">
      <c r="A132" s="180"/>
      <c r="B132" s="181"/>
      <c r="C132" s="305" t="s">
        <v>134</v>
      </c>
      <c r="D132" s="252" t="s">
        <v>122</v>
      </c>
      <c r="E132" s="253" t="s">
        <v>313</v>
      </c>
      <c r="F132" s="254" t="s">
        <v>314</v>
      </c>
      <c r="G132" s="255" t="s">
        <v>145</v>
      </c>
      <c r="H132" s="256">
        <v>10</v>
      </c>
      <c r="I132" s="77"/>
      <c r="J132" s="257">
        <f>ROUND(I132*H132,2)</f>
        <v>0</v>
      </c>
      <c r="K132" s="254" t="s">
        <v>3</v>
      </c>
      <c r="L132" s="181"/>
      <c r="M132" s="258" t="s">
        <v>3</v>
      </c>
      <c r="N132" s="259" t="s">
        <v>45</v>
      </c>
      <c r="O132" s="260"/>
      <c r="P132" s="261">
        <f>O132*H132</f>
        <v>0</v>
      </c>
      <c r="Q132" s="261">
        <v>0</v>
      </c>
      <c r="R132" s="261">
        <f>Q132*H132</f>
        <v>0</v>
      </c>
      <c r="S132" s="261">
        <v>0</v>
      </c>
      <c r="T132" s="262">
        <f>S132*H132</f>
        <v>0</v>
      </c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R132" s="263" t="s">
        <v>161</v>
      </c>
      <c r="AT132" s="263" t="s">
        <v>122</v>
      </c>
      <c r="AU132" s="263" t="s">
        <v>80</v>
      </c>
      <c r="AY132" s="173" t="s">
        <v>120</v>
      </c>
      <c r="BE132" s="264">
        <f>IF(N132="základní",J132,0)</f>
        <v>0</v>
      </c>
      <c r="BF132" s="264">
        <f>IF(N132="snížená",J132,0)</f>
        <v>0</v>
      </c>
      <c r="BG132" s="264">
        <f>IF(N132="zákl. přenesená",J132,0)</f>
        <v>0</v>
      </c>
      <c r="BH132" s="264">
        <f>IF(N132="sníž. přenesená",J132,0)</f>
        <v>0</v>
      </c>
      <c r="BI132" s="264">
        <f>IF(N132="nulová",J132,0)</f>
        <v>0</v>
      </c>
      <c r="BJ132" s="173" t="s">
        <v>80</v>
      </c>
      <c r="BK132" s="264">
        <f>ROUND(I132*H132,2)</f>
        <v>0</v>
      </c>
      <c r="BL132" s="173" t="s">
        <v>161</v>
      </c>
      <c r="BM132" s="263" t="s">
        <v>315</v>
      </c>
    </row>
    <row r="133" spans="1:65" s="183" customFormat="1" ht="19.5" x14ac:dyDescent="0.2">
      <c r="A133" s="180"/>
      <c r="B133" s="181"/>
      <c r="C133" s="311"/>
      <c r="D133" s="270" t="s">
        <v>152</v>
      </c>
      <c r="E133" s="180"/>
      <c r="F133" s="292" t="s">
        <v>300</v>
      </c>
      <c r="G133" s="180"/>
      <c r="H133" s="180"/>
      <c r="I133" s="78"/>
      <c r="J133" s="180"/>
      <c r="K133" s="180"/>
      <c r="L133" s="181"/>
      <c r="M133" s="265"/>
      <c r="N133" s="266"/>
      <c r="O133" s="260"/>
      <c r="P133" s="260"/>
      <c r="Q133" s="260"/>
      <c r="R133" s="260"/>
      <c r="S133" s="260"/>
      <c r="T133" s="267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T133" s="173" t="s">
        <v>152</v>
      </c>
      <c r="AU133" s="173" t="s">
        <v>80</v>
      </c>
    </row>
    <row r="134" spans="1:65" s="268" customFormat="1" x14ac:dyDescent="0.2">
      <c r="B134" s="269"/>
      <c r="C134" s="306"/>
      <c r="D134" s="270" t="s">
        <v>125</v>
      </c>
      <c r="E134" s="271" t="s">
        <v>3</v>
      </c>
      <c r="F134" s="272" t="s">
        <v>280</v>
      </c>
      <c r="H134" s="271" t="s">
        <v>3</v>
      </c>
      <c r="I134" s="79"/>
      <c r="L134" s="269"/>
      <c r="M134" s="273"/>
      <c r="N134" s="274"/>
      <c r="O134" s="274"/>
      <c r="P134" s="274"/>
      <c r="Q134" s="274"/>
      <c r="R134" s="274"/>
      <c r="S134" s="274"/>
      <c r="T134" s="275"/>
      <c r="AT134" s="271" t="s">
        <v>125</v>
      </c>
      <c r="AU134" s="271" t="s">
        <v>80</v>
      </c>
      <c r="AV134" s="268" t="s">
        <v>80</v>
      </c>
      <c r="AW134" s="268" t="s">
        <v>36</v>
      </c>
      <c r="AX134" s="268" t="s">
        <v>74</v>
      </c>
      <c r="AY134" s="271" t="s">
        <v>120</v>
      </c>
    </row>
    <row r="135" spans="1:65" s="276" customFormat="1" x14ac:dyDescent="0.2">
      <c r="B135" s="277"/>
      <c r="C135" s="307"/>
      <c r="D135" s="270" t="s">
        <v>125</v>
      </c>
      <c r="E135" s="278" t="s">
        <v>3</v>
      </c>
      <c r="F135" s="279" t="s">
        <v>133</v>
      </c>
      <c r="H135" s="280">
        <v>10</v>
      </c>
      <c r="I135" s="80"/>
      <c r="L135" s="277"/>
      <c r="M135" s="281"/>
      <c r="N135" s="282"/>
      <c r="O135" s="282"/>
      <c r="P135" s="282"/>
      <c r="Q135" s="282"/>
      <c r="R135" s="282"/>
      <c r="S135" s="282"/>
      <c r="T135" s="283"/>
      <c r="AT135" s="278" t="s">
        <v>125</v>
      </c>
      <c r="AU135" s="278" t="s">
        <v>80</v>
      </c>
      <c r="AV135" s="276" t="s">
        <v>81</v>
      </c>
      <c r="AW135" s="276" t="s">
        <v>36</v>
      </c>
      <c r="AX135" s="276" t="s">
        <v>74</v>
      </c>
      <c r="AY135" s="278" t="s">
        <v>120</v>
      </c>
    </row>
    <row r="136" spans="1:65" s="284" customFormat="1" x14ac:dyDescent="0.2">
      <c r="B136" s="285"/>
      <c r="C136" s="308"/>
      <c r="D136" s="270" t="s">
        <v>125</v>
      </c>
      <c r="E136" s="286" t="s">
        <v>3</v>
      </c>
      <c r="F136" s="287" t="s">
        <v>126</v>
      </c>
      <c r="H136" s="288">
        <v>10</v>
      </c>
      <c r="I136" s="81"/>
      <c r="L136" s="285"/>
      <c r="M136" s="289"/>
      <c r="N136" s="290"/>
      <c r="O136" s="290"/>
      <c r="P136" s="290"/>
      <c r="Q136" s="290"/>
      <c r="R136" s="290"/>
      <c r="S136" s="290"/>
      <c r="T136" s="291"/>
      <c r="AT136" s="286" t="s">
        <v>125</v>
      </c>
      <c r="AU136" s="286" t="s">
        <v>80</v>
      </c>
      <c r="AV136" s="284" t="s">
        <v>124</v>
      </c>
      <c r="AW136" s="284" t="s">
        <v>36</v>
      </c>
      <c r="AX136" s="284" t="s">
        <v>80</v>
      </c>
      <c r="AY136" s="286" t="s">
        <v>120</v>
      </c>
    </row>
    <row r="137" spans="1:65" s="183" customFormat="1" ht="16.5" customHeight="1" x14ac:dyDescent="0.2">
      <c r="A137" s="180"/>
      <c r="B137" s="181"/>
      <c r="C137" s="305" t="s">
        <v>135</v>
      </c>
      <c r="D137" s="252" t="s">
        <v>122</v>
      </c>
      <c r="E137" s="253" t="s">
        <v>316</v>
      </c>
      <c r="F137" s="254" t="s">
        <v>317</v>
      </c>
      <c r="G137" s="255" t="s">
        <v>145</v>
      </c>
      <c r="H137" s="256">
        <v>2</v>
      </c>
      <c r="I137" s="77"/>
      <c r="J137" s="257">
        <f>ROUND(I137*H137,2)</f>
        <v>0</v>
      </c>
      <c r="K137" s="254" t="s">
        <v>3</v>
      </c>
      <c r="L137" s="181"/>
      <c r="M137" s="258" t="s">
        <v>3</v>
      </c>
      <c r="N137" s="259" t="s">
        <v>45</v>
      </c>
      <c r="O137" s="260"/>
      <c r="P137" s="261">
        <f>O137*H137</f>
        <v>0</v>
      </c>
      <c r="Q137" s="261">
        <v>0</v>
      </c>
      <c r="R137" s="261">
        <f>Q137*H137</f>
        <v>0</v>
      </c>
      <c r="S137" s="261">
        <v>0</v>
      </c>
      <c r="T137" s="262">
        <f>S137*H137</f>
        <v>0</v>
      </c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R137" s="263" t="s">
        <v>161</v>
      </c>
      <c r="AT137" s="263" t="s">
        <v>122</v>
      </c>
      <c r="AU137" s="263" t="s">
        <v>80</v>
      </c>
      <c r="AY137" s="173" t="s">
        <v>120</v>
      </c>
      <c r="BE137" s="264">
        <f>IF(N137="základní",J137,0)</f>
        <v>0</v>
      </c>
      <c r="BF137" s="264">
        <f>IF(N137="snížená",J137,0)</f>
        <v>0</v>
      </c>
      <c r="BG137" s="264">
        <f>IF(N137="zákl. přenesená",J137,0)</f>
        <v>0</v>
      </c>
      <c r="BH137" s="264">
        <f>IF(N137="sníž. přenesená",J137,0)</f>
        <v>0</v>
      </c>
      <c r="BI137" s="264">
        <f>IF(N137="nulová",J137,0)</f>
        <v>0</v>
      </c>
      <c r="BJ137" s="173" t="s">
        <v>80</v>
      </c>
      <c r="BK137" s="264">
        <f>ROUND(I137*H137,2)</f>
        <v>0</v>
      </c>
      <c r="BL137" s="173" t="s">
        <v>161</v>
      </c>
      <c r="BM137" s="263" t="s">
        <v>318</v>
      </c>
    </row>
    <row r="138" spans="1:65" s="183" customFormat="1" ht="19.5" x14ac:dyDescent="0.2">
      <c r="A138" s="180"/>
      <c r="B138" s="181"/>
      <c r="C138" s="311"/>
      <c r="D138" s="270" t="s">
        <v>152</v>
      </c>
      <c r="E138" s="180"/>
      <c r="F138" s="292" t="s">
        <v>300</v>
      </c>
      <c r="G138" s="180"/>
      <c r="H138" s="180"/>
      <c r="I138" s="78"/>
      <c r="J138" s="180"/>
      <c r="K138" s="180"/>
      <c r="L138" s="181"/>
      <c r="M138" s="265"/>
      <c r="N138" s="266"/>
      <c r="O138" s="260"/>
      <c r="P138" s="260"/>
      <c r="Q138" s="260"/>
      <c r="R138" s="260"/>
      <c r="S138" s="260"/>
      <c r="T138" s="267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T138" s="173" t="s">
        <v>152</v>
      </c>
      <c r="AU138" s="173" t="s">
        <v>80</v>
      </c>
    </row>
    <row r="139" spans="1:65" s="268" customFormat="1" x14ac:dyDescent="0.2">
      <c r="B139" s="269"/>
      <c r="C139" s="306"/>
      <c r="D139" s="270" t="s">
        <v>125</v>
      </c>
      <c r="E139" s="271" t="s">
        <v>3</v>
      </c>
      <c r="F139" s="272" t="s">
        <v>280</v>
      </c>
      <c r="H139" s="271" t="s">
        <v>3</v>
      </c>
      <c r="I139" s="79"/>
      <c r="L139" s="269"/>
      <c r="M139" s="273"/>
      <c r="N139" s="274"/>
      <c r="O139" s="274"/>
      <c r="P139" s="274"/>
      <c r="Q139" s="274"/>
      <c r="R139" s="274"/>
      <c r="S139" s="274"/>
      <c r="T139" s="275"/>
      <c r="AT139" s="271" t="s">
        <v>125</v>
      </c>
      <c r="AU139" s="271" t="s">
        <v>80</v>
      </c>
      <c r="AV139" s="268" t="s">
        <v>80</v>
      </c>
      <c r="AW139" s="268" t="s">
        <v>36</v>
      </c>
      <c r="AX139" s="268" t="s">
        <v>74</v>
      </c>
      <c r="AY139" s="271" t="s">
        <v>120</v>
      </c>
    </row>
    <row r="140" spans="1:65" s="276" customFormat="1" x14ac:dyDescent="0.2">
      <c r="B140" s="277"/>
      <c r="C140" s="307"/>
      <c r="D140" s="270" t="s">
        <v>125</v>
      </c>
      <c r="E140" s="278" t="s">
        <v>3</v>
      </c>
      <c r="F140" s="279" t="s">
        <v>81</v>
      </c>
      <c r="H140" s="280">
        <v>2</v>
      </c>
      <c r="I140" s="80"/>
      <c r="L140" s="277"/>
      <c r="M140" s="281"/>
      <c r="N140" s="282"/>
      <c r="O140" s="282"/>
      <c r="P140" s="282"/>
      <c r="Q140" s="282"/>
      <c r="R140" s="282"/>
      <c r="S140" s="282"/>
      <c r="T140" s="283"/>
      <c r="AT140" s="278" t="s">
        <v>125</v>
      </c>
      <c r="AU140" s="278" t="s">
        <v>80</v>
      </c>
      <c r="AV140" s="276" t="s">
        <v>81</v>
      </c>
      <c r="AW140" s="276" t="s">
        <v>36</v>
      </c>
      <c r="AX140" s="276" t="s">
        <v>74</v>
      </c>
      <c r="AY140" s="278" t="s">
        <v>120</v>
      </c>
    </row>
    <row r="141" spans="1:65" s="284" customFormat="1" x14ac:dyDescent="0.2">
      <c r="B141" s="285"/>
      <c r="C141" s="308"/>
      <c r="D141" s="270" t="s">
        <v>125</v>
      </c>
      <c r="E141" s="286" t="s">
        <v>3</v>
      </c>
      <c r="F141" s="287" t="s">
        <v>126</v>
      </c>
      <c r="H141" s="288">
        <v>2</v>
      </c>
      <c r="I141" s="81"/>
      <c r="L141" s="285"/>
      <c r="M141" s="289"/>
      <c r="N141" s="290"/>
      <c r="O141" s="290"/>
      <c r="P141" s="290"/>
      <c r="Q141" s="290"/>
      <c r="R141" s="290"/>
      <c r="S141" s="290"/>
      <c r="T141" s="291"/>
      <c r="AT141" s="286" t="s">
        <v>125</v>
      </c>
      <c r="AU141" s="286" t="s">
        <v>80</v>
      </c>
      <c r="AV141" s="284" t="s">
        <v>124</v>
      </c>
      <c r="AW141" s="284" t="s">
        <v>36</v>
      </c>
      <c r="AX141" s="284" t="s">
        <v>80</v>
      </c>
      <c r="AY141" s="286" t="s">
        <v>120</v>
      </c>
    </row>
    <row r="142" spans="1:65" s="183" customFormat="1" ht="24.2" customHeight="1" x14ac:dyDescent="0.2">
      <c r="A142" s="180"/>
      <c r="B142" s="181"/>
      <c r="C142" s="305" t="s">
        <v>136</v>
      </c>
      <c r="D142" s="252" t="s">
        <v>122</v>
      </c>
      <c r="E142" s="253" t="s">
        <v>319</v>
      </c>
      <c r="F142" s="254" t="s">
        <v>320</v>
      </c>
      <c r="G142" s="255" t="s">
        <v>145</v>
      </c>
      <c r="H142" s="256">
        <v>2</v>
      </c>
      <c r="I142" s="77"/>
      <c r="J142" s="257">
        <f>ROUND(I142*H142,2)</f>
        <v>0</v>
      </c>
      <c r="K142" s="254" t="s">
        <v>3</v>
      </c>
      <c r="L142" s="181"/>
      <c r="M142" s="258" t="s">
        <v>3</v>
      </c>
      <c r="N142" s="259" t="s">
        <v>45</v>
      </c>
      <c r="O142" s="260"/>
      <c r="P142" s="261">
        <f>O142*H142</f>
        <v>0</v>
      </c>
      <c r="Q142" s="261">
        <v>0</v>
      </c>
      <c r="R142" s="261">
        <f>Q142*H142</f>
        <v>0</v>
      </c>
      <c r="S142" s="261">
        <v>0</v>
      </c>
      <c r="T142" s="262">
        <f>S142*H142</f>
        <v>0</v>
      </c>
      <c r="U142" s="180"/>
      <c r="V142" s="180"/>
      <c r="W142" s="180"/>
      <c r="X142" s="180"/>
      <c r="Y142" s="180"/>
      <c r="Z142" s="180"/>
      <c r="AA142" s="180"/>
      <c r="AB142" s="180"/>
      <c r="AC142" s="180"/>
      <c r="AD142" s="180"/>
      <c r="AE142" s="180"/>
      <c r="AR142" s="263" t="s">
        <v>161</v>
      </c>
      <c r="AT142" s="263" t="s">
        <v>122</v>
      </c>
      <c r="AU142" s="263" t="s">
        <v>80</v>
      </c>
      <c r="AY142" s="173" t="s">
        <v>120</v>
      </c>
      <c r="BE142" s="264">
        <f>IF(N142="základní",J142,0)</f>
        <v>0</v>
      </c>
      <c r="BF142" s="264">
        <f>IF(N142="snížená",J142,0)</f>
        <v>0</v>
      </c>
      <c r="BG142" s="264">
        <f>IF(N142="zákl. přenesená",J142,0)</f>
        <v>0</v>
      </c>
      <c r="BH142" s="264">
        <f>IF(N142="sníž. přenesená",J142,0)</f>
        <v>0</v>
      </c>
      <c r="BI142" s="264">
        <f>IF(N142="nulová",J142,0)</f>
        <v>0</v>
      </c>
      <c r="BJ142" s="173" t="s">
        <v>80</v>
      </c>
      <c r="BK142" s="264">
        <f>ROUND(I142*H142,2)</f>
        <v>0</v>
      </c>
      <c r="BL142" s="173" t="s">
        <v>161</v>
      </c>
      <c r="BM142" s="263" t="s">
        <v>321</v>
      </c>
    </row>
    <row r="143" spans="1:65" s="183" customFormat="1" ht="19.5" x14ac:dyDescent="0.2">
      <c r="A143" s="180"/>
      <c r="B143" s="181"/>
      <c r="C143" s="311"/>
      <c r="D143" s="270" t="s">
        <v>152</v>
      </c>
      <c r="E143" s="180"/>
      <c r="F143" s="292" t="s">
        <v>300</v>
      </c>
      <c r="G143" s="180"/>
      <c r="H143" s="180"/>
      <c r="I143" s="78"/>
      <c r="J143" s="180"/>
      <c r="K143" s="180"/>
      <c r="L143" s="181"/>
      <c r="M143" s="265"/>
      <c r="N143" s="266"/>
      <c r="O143" s="260"/>
      <c r="P143" s="260"/>
      <c r="Q143" s="260"/>
      <c r="R143" s="260"/>
      <c r="S143" s="260"/>
      <c r="T143" s="267"/>
      <c r="U143" s="180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0"/>
      <c r="AT143" s="173" t="s">
        <v>152</v>
      </c>
      <c r="AU143" s="173" t="s">
        <v>80</v>
      </c>
    </row>
    <row r="144" spans="1:65" s="268" customFormat="1" x14ac:dyDescent="0.2">
      <c r="B144" s="269"/>
      <c r="C144" s="306"/>
      <c r="D144" s="270" t="s">
        <v>125</v>
      </c>
      <c r="E144" s="271" t="s">
        <v>3</v>
      </c>
      <c r="F144" s="272" t="s">
        <v>280</v>
      </c>
      <c r="H144" s="271" t="s">
        <v>3</v>
      </c>
      <c r="I144" s="79"/>
      <c r="L144" s="269"/>
      <c r="M144" s="273"/>
      <c r="N144" s="274"/>
      <c r="O144" s="274"/>
      <c r="P144" s="274"/>
      <c r="Q144" s="274"/>
      <c r="R144" s="274"/>
      <c r="S144" s="274"/>
      <c r="T144" s="275"/>
      <c r="AT144" s="271" t="s">
        <v>125</v>
      </c>
      <c r="AU144" s="271" t="s">
        <v>80</v>
      </c>
      <c r="AV144" s="268" t="s">
        <v>80</v>
      </c>
      <c r="AW144" s="268" t="s">
        <v>36</v>
      </c>
      <c r="AX144" s="268" t="s">
        <v>74</v>
      </c>
      <c r="AY144" s="271" t="s">
        <v>120</v>
      </c>
    </row>
    <row r="145" spans="1:65" s="276" customFormat="1" x14ac:dyDescent="0.2">
      <c r="B145" s="277"/>
      <c r="C145" s="307"/>
      <c r="D145" s="270" t="s">
        <v>125</v>
      </c>
      <c r="E145" s="278" t="s">
        <v>3</v>
      </c>
      <c r="F145" s="279" t="s">
        <v>81</v>
      </c>
      <c r="H145" s="280">
        <v>2</v>
      </c>
      <c r="I145" s="80"/>
      <c r="L145" s="277"/>
      <c r="M145" s="281"/>
      <c r="N145" s="282"/>
      <c r="O145" s="282"/>
      <c r="P145" s="282"/>
      <c r="Q145" s="282"/>
      <c r="R145" s="282"/>
      <c r="S145" s="282"/>
      <c r="T145" s="283"/>
      <c r="AT145" s="278" t="s">
        <v>125</v>
      </c>
      <c r="AU145" s="278" t="s">
        <v>80</v>
      </c>
      <c r="AV145" s="276" t="s">
        <v>81</v>
      </c>
      <c r="AW145" s="276" t="s">
        <v>36</v>
      </c>
      <c r="AX145" s="276" t="s">
        <v>74</v>
      </c>
      <c r="AY145" s="278" t="s">
        <v>120</v>
      </c>
    </row>
    <row r="146" spans="1:65" s="284" customFormat="1" x14ac:dyDescent="0.2">
      <c r="B146" s="285"/>
      <c r="C146" s="308"/>
      <c r="D146" s="270" t="s">
        <v>125</v>
      </c>
      <c r="E146" s="286" t="s">
        <v>3</v>
      </c>
      <c r="F146" s="287" t="s">
        <v>126</v>
      </c>
      <c r="H146" s="288">
        <v>2</v>
      </c>
      <c r="I146" s="81"/>
      <c r="L146" s="285"/>
      <c r="M146" s="289"/>
      <c r="N146" s="290"/>
      <c r="O146" s="290"/>
      <c r="P146" s="290"/>
      <c r="Q146" s="290"/>
      <c r="R146" s="290"/>
      <c r="S146" s="290"/>
      <c r="T146" s="291"/>
      <c r="AT146" s="286" t="s">
        <v>125</v>
      </c>
      <c r="AU146" s="286" t="s">
        <v>80</v>
      </c>
      <c r="AV146" s="284" t="s">
        <v>124</v>
      </c>
      <c r="AW146" s="284" t="s">
        <v>36</v>
      </c>
      <c r="AX146" s="284" t="s">
        <v>80</v>
      </c>
      <c r="AY146" s="286" t="s">
        <v>120</v>
      </c>
    </row>
    <row r="147" spans="1:65" s="183" customFormat="1" ht="16.5" customHeight="1" x14ac:dyDescent="0.2">
      <c r="A147" s="180"/>
      <c r="B147" s="181"/>
      <c r="C147" s="305" t="s">
        <v>137</v>
      </c>
      <c r="D147" s="252" t="s">
        <v>122</v>
      </c>
      <c r="E147" s="253" t="s">
        <v>322</v>
      </c>
      <c r="F147" s="254" t="s">
        <v>323</v>
      </c>
      <c r="G147" s="255" t="s">
        <v>145</v>
      </c>
      <c r="H147" s="256">
        <v>2</v>
      </c>
      <c r="I147" s="77"/>
      <c r="J147" s="257">
        <f>ROUND(I147*H147,2)</f>
        <v>0</v>
      </c>
      <c r="K147" s="254" t="s">
        <v>3</v>
      </c>
      <c r="L147" s="181"/>
      <c r="M147" s="258" t="s">
        <v>3</v>
      </c>
      <c r="N147" s="259" t="s">
        <v>45</v>
      </c>
      <c r="O147" s="260"/>
      <c r="P147" s="261">
        <f>O147*H147</f>
        <v>0</v>
      </c>
      <c r="Q147" s="261">
        <v>0</v>
      </c>
      <c r="R147" s="261">
        <f>Q147*H147</f>
        <v>0</v>
      </c>
      <c r="S147" s="261">
        <v>0</v>
      </c>
      <c r="T147" s="262">
        <f>S147*H147</f>
        <v>0</v>
      </c>
      <c r="U147" s="180"/>
      <c r="V147" s="180"/>
      <c r="W147" s="180"/>
      <c r="X147" s="180"/>
      <c r="Y147" s="180"/>
      <c r="Z147" s="180"/>
      <c r="AA147" s="180"/>
      <c r="AB147" s="180"/>
      <c r="AC147" s="180"/>
      <c r="AD147" s="180"/>
      <c r="AE147" s="180"/>
      <c r="AR147" s="263" t="s">
        <v>161</v>
      </c>
      <c r="AT147" s="263" t="s">
        <v>122</v>
      </c>
      <c r="AU147" s="263" t="s">
        <v>80</v>
      </c>
      <c r="AY147" s="173" t="s">
        <v>120</v>
      </c>
      <c r="BE147" s="264">
        <f>IF(N147="základní",J147,0)</f>
        <v>0</v>
      </c>
      <c r="BF147" s="264">
        <f>IF(N147="snížená",J147,0)</f>
        <v>0</v>
      </c>
      <c r="BG147" s="264">
        <f>IF(N147="zákl. přenesená",J147,0)</f>
        <v>0</v>
      </c>
      <c r="BH147" s="264">
        <f>IF(N147="sníž. přenesená",J147,0)</f>
        <v>0</v>
      </c>
      <c r="BI147" s="264">
        <f>IF(N147="nulová",J147,0)</f>
        <v>0</v>
      </c>
      <c r="BJ147" s="173" t="s">
        <v>80</v>
      </c>
      <c r="BK147" s="264">
        <f>ROUND(I147*H147,2)</f>
        <v>0</v>
      </c>
      <c r="BL147" s="173" t="s">
        <v>161</v>
      </c>
      <c r="BM147" s="263" t="s">
        <v>324</v>
      </c>
    </row>
    <row r="148" spans="1:65" s="183" customFormat="1" ht="19.5" x14ac:dyDescent="0.2">
      <c r="A148" s="180"/>
      <c r="B148" s="181"/>
      <c r="C148" s="311"/>
      <c r="D148" s="270" t="s">
        <v>152</v>
      </c>
      <c r="E148" s="180"/>
      <c r="F148" s="292" t="s">
        <v>300</v>
      </c>
      <c r="G148" s="180"/>
      <c r="H148" s="180"/>
      <c r="I148" s="78"/>
      <c r="J148" s="180"/>
      <c r="K148" s="180"/>
      <c r="L148" s="181"/>
      <c r="M148" s="265"/>
      <c r="N148" s="266"/>
      <c r="O148" s="260"/>
      <c r="P148" s="260"/>
      <c r="Q148" s="260"/>
      <c r="R148" s="260"/>
      <c r="S148" s="260"/>
      <c r="T148" s="267"/>
      <c r="U148" s="180"/>
      <c r="V148" s="180"/>
      <c r="W148" s="180"/>
      <c r="X148" s="180"/>
      <c r="Y148" s="180"/>
      <c r="Z148" s="180"/>
      <c r="AA148" s="180"/>
      <c r="AB148" s="180"/>
      <c r="AC148" s="180"/>
      <c r="AD148" s="180"/>
      <c r="AE148" s="180"/>
      <c r="AT148" s="173" t="s">
        <v>152</v>
      </c>
      <c r="AU148" s="173" t="s">
        <v>80</v>
      </c>
    </row>
    <row r="149" spans="1:65" s="268" customFormat="1" x14ac:dyDescent="0.2">
      <c r="B149" s="269"/>
      <c r="C149" s="306"/>
      <c r="D149" s="270" t="s">
        <v>125</v>
      </c>
      <c r="E149" s="271" t="s">
        <v>3</v>
      </c>
      <c r="F149" s="272" t="s">
        <v>280</v>
      </c>
      <c r="H149" s="271" t="s">
        <v>3</v>
      </c>
      <c r="I149" s="79"/>
      <c r="L149" s="269"/>
      <c r="M149" s="273"/>
      <c r="N149" s="274"/>
      <c r="O149" s="274"/>
      <c r="P149" s="274"/>
      <c r="Q149" s="274"/>
      <c r="R149" s="274"/>
      <c r="S149" s="274"/>
      <c r="T149" s="275"/>
      <c r="AT149" s="271" t="s">
        <v>125</v>
      </c>
      <c r="AU149" s="271" t="s">
        <v>80</v>
      </c>
      <c r="AV149" s="268" t="s">
        <v>80</v>
      </c>
      <c r="AW149" s="268" t="s">
        <v>36</v>
      </c>
      <c r="AX149" s="268" t="s">
        <v>74</v>
      </c>
      <c r="AY149" s="271" t="s">
        <v>120</v>
      </c>
    </row>
    <row r="150" spans="1:65" s="276" customFormat="1" x14ac:dyDescent="0.2">
      <c r="B150" s="277"/>
      <c r="C150" s="307"/>
      <c r="D150" s="270" t="s">
        <v>125</v>
      </c>
      <c r="E150" s="278" t="s">
        <v>3</v>
      </c>
      <c r="F150" s="279" t="s">
        <v>81</v>
      </c>
      <c r="H150" s="280">
        <v>2</v>
      </c>
      <c r="I150" s="80"/>
      <c r="L150" s="277"/>
      <c r="M150" s="281"/>
      <c r="N150" s="282"/>
      <c r="O150" s="282"/>
      <c r="P150" s="282"/>
      <c r="Q150" s="282"/>
      <c r="R150" s="282"/>
      <c r="S150" s="282"/>
      <c r="T150" s="283"/>
      <c r="AT150" s="278" t="s">
        <v>125</v>
      </c>
      <c r="AU150" s="278" t="s">
        <v>80</v>
      </c>
      <c r="AV150" s="276" t="s">
        <v>81</v>
      </c>
      <c r="AW150" s="276" t="s">
        <v>36</v>
      </c>
      <c r="AX150" s="276" t="s">
        <v>74</v>
      </c>
      <c r="AY150" s="278" t="s">
        <v>120</v>
      </c>
    </row>
    <row r="151" spans="1:65" s="284" customFormat="1" x14ac:dyDescent="0.2">
      <c r="B151" s="285"/>
      <c r="C151" s="308"/>
      <c r="D151" s="270" t="s">
        <v>125</v>
      </c>
      <c r="E151" s="286" t="s">
        <v>3</v>
      </c>
      <c r="F151" s="287" t="s">
        <v>126</v>
      </c>
      <c r="H151" s="288">
        <v>2</v>
      </c>
      <c r="I151" s="81"/>
      <c r="L151" s="285"/>
      <c r="M151" s="289"/>
      <c r="N151" s="290"/>
      <c r="O151" s="290"/>
      <c r="P151" s="290"/>
      <c r="Q151" s="290"/>
      <c r="R151" s="290"/>
      <c r="S151" s="290"/>
      <c r="T151" s="291"/>
      <c r="AT151" s="286" t="s">
        <v>125</v>
      </c>
      <c r="AU151" s="286" t="s">
        <v>80</v>
      </c>
      <c r="AV151" s="284" t="s">
        <v>124</v>
      </c>
      <c r="AW151" s="284" t="s">
        <v>36</v>
      </c>
      <c r="AX151" s="284" t="s">
        <v>80</v>
      </c>
      <c r="AY151" s="286" t="s">
        <v>120</v>
      </c>
    </row>
    <row r="152" spans="1:65" s="183" customFormat="1" ht="24.2" customHeight="1" x14ac:dyDescent="0.2">
      <c r="A152" s="180"/>
      <c r="B152" s="181"/>
      <c r="C152" s="305" t="s">
        <v>9</v>
      </c>
      <c r="D152" s="252" t="s">
        <v>122</v>
      </c>
      <c r="E152" s="253" t="s">
        <v>325</v>
      </c>
      <c r="F152" s="254" t="s">
        <v>326</v>
      </c>
      <c r="G152" s="255" t="s">
        <v>123</v>
      </c>
      <c r="H152" s="256">
        <v>1.04</v>
      </c>
      <c r="I152" s="77"/>
      <c r="J152" s="257">
        <f>ROUND(I152*H152,2)</f>
        <v>0</v>
      </c>
      <c r="K152" s="254" t="s">
        <v>3</v>
      </c>
      <c r="L152" s="181"/>
      <c r="M152" s="258" t="s">
        <v>3</v>
      </c>
      <c r="N152" s="259" t="s">
        <v>45</v>
      </c>
      <c r="O152" s="260"/>
      <c r="P152" s="261">
        <f>O152*H152</f>
        <v>0</v>
      </c>
      <c r="Q152" s="261">
        <v>0</v>
      </c>
      <c r="R152" s="261">
        <f>Q152*H152</f>
        <v>0</v>
      </c>
      <c r="S152" s="261">
        <v>0</v>
      </c>
      <c r="T152" s="262">
        <f>S152*H152</f>
        <v>0</v>
      </c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R152" s="263" t="s">
        <v>161</v>
      </c>
      <c r="AT152" s="263" t="s">
        <v>122</v>
      </c>
      <c r="AU152" s="263" t="s">
        <v>80</v>
      </c>
      <c r="AY152" s="173" t="s">
        <v>120</v>
      </c>
      <c r="BE152" s="264">
        <f>IF(N152="základní",J152,0)</f>
        <v>0</v>
      </c>
      <c r="BF152" s="264">
        <f>IF(N152="snížená",J152,0)</f>
        <v>0</v>
      </c>
      <c r="BG152" s="264">
        <f>IF(N152="zákl. přenesená",J152,0)</f>
        <v>0</v>
      </c>
      <c r="BH152" s="264">
        <f>IF(N152="sníž. přenesená",J152,0)</f>
        <v>0</v>
      </c>
      <c r="BI152" s="264">
        <f>IF(N152="nulová",J152,0)</f>
        <v>0</v>
      </c>
      <c r="BJ152" s="173" t="s">
        <v>80</v>
      </c>
      <c r="BK152" s="264">
        <f>ROUND(I152*H152,2)</f>
        <v>0</v>
      </c>
      <c r="BL152" s="173" t="s">
        <v>161</v>
      </c>
      <c r="BM152" s="263" t="s">
        <v>327</v>
      </c>
    </row>
    <row r="153" spans="1:65" s="183" customFormat="1" ht="29.25" x14ac:dyDescent="0.2">
      <c r="A153" s="180"/>
      <c r="B153" s="181"/>
      <c r="C153" s="311"/>
      <c r="D153" s="270" t="s">
        <v>152</v>
      </c>
      <c r="E153" s="180"/>
      <c r="F153" s="292" t="s">
        <v>328</v>
      </c>
      <c r="G153" s="180"/>
      <c r="H153" s="180"/>
      <c r="I153" s="78"/>
      <c r="J153" s="180"/>
      <c r="K153" s="180"/>
      <c r="L153" s="181"/>
      <c r="M153" s="265"/>
      <c r="N153" s="266"/>
      <c r="O153" s="260"/>
      <c r="P153" s="260"/>
      <c r="Q153" s="260"/>
      <c r="R153" s="260"/>
      <c r="S153" s="260"/>
      <c r="T153" s="267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T153" s="173" t="s">
        <v>152</v>
      </c>
      <c r="AU153" s="173" t="s">
        <v>80</v>
      </c>
    </row>
    <row r="154" spans="1:65" s="268" customFormat="1" x14ac:dyDescent="0.2">
      <c r="B154" s="269"/>
      <c r="C154" s="306"/>
      <c r="D154" s="270" t="s">
        <v>125</v>
      </c>
      <c r="E154" s="271" t="s">
        <v>3</v>
      </c>
      <c r="F154" s="272" t="s">
        <v>280</v>
      </c>
      <c r="H154" s="271" t="s">
        <v>3</v>
      </c>
      <c r="I154" s="79"/>
      <c r="L154" s="269"/>
      <c r="M154" s="273"/>
      <c r="N154" s="274"/>
      <c r="O154" s="274"/>
      <c r="P154" s="274"/>
      <c r="Q154" s="274"/>
      <c r="R154" s="274"/>
      <c r="S154" s="274"/>
      <c r="T154" s="275"/>
      <c r="AT154" s="271" t="s">
        <v>125</v>
      </c>
      <c r="AU154" s="271" t="s">
        <v>80</v>
      </c>
      <c r="AV154" s="268" t="s">
        <v>80</v>
      </c>
      <c r="AW154" s="268" t="s">
        <v>36</v>
      </c>
      <c r="AX154" s="268" t="s">
        <v>74</v>
      </c>
      <c r="AY154" s="271" t="s">
        <v>120</v>
      </c>
    </row>
    <row r="155" spans="1:65" s="276" customFormat="1" x14ac:dyDescent="0.2">
      <c r="B155" s="277"/>
      <c r="C155" s="307"/>
      <c r="D155" s="270" t="s">
        <v>125</v>
      </c>
      <c r="E155" s="278" t="s">
        <v>3</v>
      </c>
      <c r="F155" s="279" t="s">
        <v>329</v>
      </c>
      <c r="H155" s="280">
        <v>1.04</v>
      </c>
      <c r="I155" s="80"/>
      <c r="L155" s="277"/>
      <c r="M155" s="281"/>
      <c r="N155" s="282"/>
      <c r="O155" s="282"/>
      <c r="P155" s="282"/>
      <c r="Q155" s="282"/>
      <c r="R155" s="282"/>
      <c r="S155" s="282"/>
      <c r="T155" s="283"/>
      <c r="AT155" s="278" t="s">
        <v>125</v>
      </c>
      <c r="AU155" s="278" t="s">
        <v>80</v>
      </c>
      <c r="AV155" s="276" t="s">
        <v>81</v>
      </c>
      <c r="AW155" s="276" t="s">
        <v>36</v>
      </c>
      <c r="AX155" s="276" t="s">
        <v>74</v>
      </c>
      <c r="AY155" s="278" t="s">
        <v>120</v>
      </c>
    </row>
    <row r="156" spans="1:65" s="284" customFormat="1" x14ac:dyDescent="0.2">
      <c r="B156" s="285"/>
      <c r="C156" s="308"/>
      <c r="D156" s="270" t="s">
        <v>125</v>
      </c>
      <c r="E156" s="286" t="s">
        <v>3</v>
      </c>
      <c r="F156" s="287" t="s">
        <v>126</v>
      </c>
      <c r="H156" s="288">
        <v>1.04</v>
      </c>
      <c r="I156" s="81"/>
      <c r="L156" s="285"/>
      <c r="M156" s="289"/>
      <c r="N156" s="290"/>
      <c r="O156" s="290"/>
      <c r="P156" s="290"/>
      <c r="Q156" s="290"/>
      <c r="R156" s="290"/>
      <c r="S156" s="290"/>
      <c r="T156" s="291"/>
      <c r="AT156" s="286" t="s">
        <v>125</v>
      </c>
      <c r="AU156" s="286" t="s">
        <v>80</v>
      </c>
      <c r="AV156" s="284" t="s">
        <v>124</v>
      </c>
      <c r="AW156" s="284" t="s">
        <v>36</v>
      </c>
      <c r="AX156" s="284" t="s">
        <v>80</v>
      </c>
      <c r="AY156" s="286" t="s">
        <v>120</v>
      </c>
    </row>
    <row r="157" spans="1:65" s="183" customFormat="1" ht="16.5" customHeight="1" x14ac:dyDescent="0.2">
      <c r="A157" s="180"/>
      <c r="B157" s="181"/>
      <c r="C157" s="305" t="s">
        <v>138</v>
      </c>
      <c r="D157" s="252" t="s">
        <v>122</v>
      </c>
      <c r="E157" s="253" t="s">
        <v>330</v>
      </c>
      <c r="F157" s="254" t="s">
        <v>331</v>
      </c>
      <c r="G157" s="255" t="s">
        <v>145</v>
      </c>
      <c r="H157" s="256">
        <v>1</v>
      </c>
      <c r="I157" s="77"/>
      <c r="J157" s="257">
        <f>ROUND(I157*H157,2)</f>
        <v>0</v>
      </c>
      <c r="K157" s="254" t="s">
        <v>3</v>
      </c>
      <c r="L157" s="181"/>
      <c r="M157" s="258" t="s">
        <v>3</v>
      </c>
      <c r="N157" s="259" t="s">
        <v>45</v>
      </c>
      <c r="O157" s="260"/>
      <c r="P157" s="261">
        <f>O157*H157</f>
        <v>0</v>
      </c>
      <c r="Q157" s="261">
        <v>0</v>
      </c>
      <c r="R157" s="261">
        <f>Q157*H157</f>
        <v>0</v>
      </c>
      <c r="S157" s="261">
        <v>0</v>
      </c>
      <c r="T157" s="262">
        <f>S157*H157</f>
        <v>0</v>
      </c>
      <c r="U157" s="180"/>
      <c r="V157" s="180"/>
      <c r="W157" s="180"/>
      <c r="X157" s="180"/>
      <c r="Y157" s="180"/>
      <c r="Z157" s="180"/>
      <c r="AA157" s="180"/>
      <c r="AB157" s="180"/>
      <c r="AC157" s="180"/>
      <c r="AD157" s="180"/>
      <c r="AE157" s="180"/>
      <c r="AR157" s="263" t="s">
        <v>161</v>
      </c>
      <c r="AT157" s="263" t="s">
        <v>122</v>
      </c>
      <c r="AU157" s="263" t="s">
        <v>80</v>
      </c>
      <c r="AY157" s="173" t="s">
        <v>120</v>
      </c>
      <c r="BE157" s="264">
        <f>IF(N157="základní",J157,0)</f>
        <v>0</v>
      </c>
      <c r="BF157" s="264">
        <f>IF(N157="snížená",J157,0)</f>
        <v>0</v>
      </c>
      <c r="BG157" s="264">
        <f>IF(N157="zákl. přenesená",J157,0)</f>
        <v>0</v>
      </c>
      <c r="BH157" s="264">
        <f>IF(N157="sníž. přenesená",J157,0)</f>
        <v>0</v>
      </c>
      <c r="BI157" s="264">
        <f>IF(N157="nulová",J157,0)</f>
        <v>0</v>
      </c>
      <c r="BJ157" s="173" t="s">
        <v>80</v>
      </c>
      <c r="BK157" s="264">
        <f>ROUND(I157*H157,2)</f>
        <v>0</v>
      </c>
      <c r="BL157" s="173" t="s">
        <v>161</v>
      </c>
      <c r="BM157" s="263" t="s">
        <v>332</v>
      </c>
    </row>
    <row r="158" spans="1:65" s="183" customFormat="1" ht="19.5" x14ac:dyDescent="0.2">
      <c r="A158" s="180"/>
      <c r="B158" s="181"/>
      <c r="C158" s="311"/>
      <c r="D158" s="270" t="s">
        <v>152</v>
      </c>
      <c r="E158" s="180"/>
      <c r="F158" s="292" t="s">
        <v>333</v>
      </c>
      <c r="G158" s="180"/>
      <c r="H158" s="180"/>
      <c r="I158" s="78"/>
      <c r="J158" s="180"/>
      <c r="K158" s="180"/>
      <c r="L158" s="181"/>
      <c r="M158" s="265"/>
      <c r="N158" s="266"/>
      <c r="O158" s="260"/>
      <c r="P158" s="260"/>
      <c r="Q158" s="260"/>
      <c r="R158" s="260"/>
      <c r="S158" s="260"/>
      <c r="T158" s="267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T158" s="173" t="s">
        <v>152</v>
      </c>
      <c r="AU158" s="173" t="s">
        <v>80</v>
      </c>
    </row>
    <row r="159" spans="1:65" s="268" customFormat="1" x14ac:dyDescent="0.2">
      <c r="B159" s="269"/>
      <c r="C159" s="306"/>
      <c r="D159" s="270" t="s">
        <v>125</v>
      </c>
      <c r="E159" s="271" t="s">
        <v>3</v>
      </c>
      <c r="F159" s="272" t="s">
        <v>280</v>
      </c>
      <c r="H159" s="271" t="s">
        <v>3</v>
      </c>
      <c r="I159" s="79"/>
      <c r="L159" s="269"/>
      <c r="M159" s="273"/>
      <c r="N159" s="274"/>
      <c r="O159" s="274"/>
      <c r="P159" s="274"/>
      <c r="Q159" s="274"/>
      <c r="R159" s="274"/>
      <c r="S159" s="274"/>
      <c r="T159" s="275"/>
      <c r="AT159" s="271" t="s">
        <v>125</v>
      </c>
      <c r="AU159" s="271" t="s">
        <v>80</v>
      </c>
      <c r="AV159" s="268" t="s">
        <v>80</v>
      </c>
      <c r="AW159" s="268" t="s">
        <v>36</v>
      </c>
      <c r="AX159" s="268" t="s">
        <v>74</v>
      </c>
      <c r="AY159" s="271" t="s">
        <v>120</v>
      </c>
    </row>
    <row r="160" spans="1:65" s="276" customFormat="1" x14ac:dyDescent="0.2">
      <c r="B160" s="277"/>
      <c r="C160" s="307"/>
      <c r="D160" s="270" t="s">
        <v>125</v>
      </c>
      <c r="E160" s="278" t="s">
        <v>3</v>
      </c>
      <c r="F160" s="279" t="s">
        <v>80</v>
      </c>
      <c r="H160" s="280">
        <v>1</v>
      </c>
      <c r="I160" s="80"/>
      <c r="L160" s="277"/>
      <c r="M160" s="281"/>
      <c r="N160" s="282"/>
      <c r="O160" s="282"/>
      <c r="P160" s="282"/>
      <c r="Q160" s="282"/>
      <c r="R160" s="282"/>
      <c r="S160" s="282"/>
      <c r="T160" s="283"/>
      <c r="AT160" s="278" t="s">
        <v>125</v>
      </c>
      <c r="AU160" s="278" t="s">
        <v>80</v>
      </c>
      <c r="AV160" s="276" t="s">
        <v>81</v>
      </c>
      <c r="AW160" s="276" t="s">
        <v>36</v>
      </c>
      <c r="AX160" s="276" t="s">
        <v>74</v>
      </c>
      <c r="AY160" s="278" t="s">
        <v>120</v>
      </c>
    </row>
    <row r="161" spans="1:65" s="284" customFormat="1" x14ac:dyDescent="0.2">
      <c r="B161" s="285"/>
      <c r="C161" s="308"/>
      <c r="D161" s="270" t="s">
        <v>125</v>
      </c>
      <c r="E161" s="286" t="s">
        <v>3</v>
      </c>
      <c r="F161" s="287" t="s">
        <v>126</v>
      </c>
      <c r="H161" s="288">
        <v>1</v>
      </c>
      <c r="I161" s="81"/>
      <c r="L161" s="285"/>
      <c r="M161" s="289"/>
      <c r="N161" s="290"/>
      <c r="O161" s="290"/>
      <c r="P161" s="290"/>
      <c r="Q161" s="290"/>
      <c r="R161" s="290"/>
      <c r="S161" s="290"/>
      <c r="T161" s="291"/>
      <c r="AT161" s="286" t="s">
        <v>125</v>
      </c>
      <c r="AU161" s="286" t="s">
        <v>80</v>
      </c>
      <c r="AV161" s="284" t="s">
        <v>124</v>
      </c>
      <c r="AW161" s="284" t="s">
        <v>36</v>
      </c>
      <c r="AX161" s="284" t="s">
        <v>80</v>
      </c>
      <c r="AY161" s="286" t="s">
        <v>120</v>
      </c>
    </row>
    <row r="162" spans="1:65" s="183" customFormat="1" ht="21.75" customHeight="1" x14ac:dyDescent="0.2">
      <c r="A162" s="180"/>
      <c r="B162" s="181"/>
      <c r="C162" s="305" t="s">
        <v>139</v>
      </c>
      <c r="D162" s="252" t="s">
        <v>122</v>
      </c>
      <c r="E162" s="253" t="s">
        <v>334</v>
      </c>
      <c r="F162" s="254" t="s">
        <v>335</v>
      </c>
      <c r="G162" s="255" t="s">
        <v>145</v>
      </c>
      <c r="H162" s="256">
        <v>2</v>
      </c>
      <c r="I162" s="77"/>
      <c r="J162" s="257">
        <f>ROUND(I162*H162,2)</f>
        <v>0</v>
      </c>
      <c r="K162" s="254" t="s">
        <v>3</v>
      </c>
      <c r="L162" s="181"/>
      <c r="M162" s="258" t="s">
        <v>3</v>
      </c>
      <c r="N162" s="259" t="s">
        <v>45</v>
      </c>
      <c r="O162" s="260"/>
      <c r="P162" s="261">
        <f>O162*H162</f>
        <v>0</v>
      </c>
      <c r="Q162" s="261">
        <v>0</v>
      </c>
      <c r="R162" s="261">
        <f>Q162*H162</f>
        <v>0</v>
      </c>
      <c r="S162" s="261">
        <v>0</v>
      </c>
      <c r="T162" s="262">
        <f>S162*H162</f>
        <v>0</v>
      </c>
      <c r="U162" s="180"/>
      <c r="V162" s="180"/>
      <c r="W162" s="180"/>
      <c r="X162" s="180"/>
      <c r="Y162" s="180"/>
      <c r="Z162" s="180"/>
      <c r="AA162" s="180"/>
      <c r="AB162" s="180"/>
      <c r="AC162" s="180"/>
      <c r="AD162" s="180"/>
      <c r="AE162" s="180"/>
      <c r="AR162" s="263" t="s">
        <v>161</v>
      </c>
      <c r="AT162" s="263" t="s">
        <v>122</v>
      </c>
      <c r="AU162" s="263" t="s">
        <v>80</v>
      </c>
      <c r="AY162" s="173" t="s">
        <v>120</v>
      </c>
      <c r="BE162" s="264">
        <f>IF(N162="základní",J162,0)</f>
        <v>0</v>
      </c>
      <c r="BF162" s="264">
        <f>IF(N162="snížená",J162,0)</f>
        <v>0</v>
      </c>
      <c r="BG162" s="264">
        <f>IF(N162="zákl. přenesená",J162,0)</f>
        <v>0</v>
      </c>
      <c r="BH162" s="264">
        <f>IF(N162="sníž. přenesená",J162,0)</f>
        <v>0</v>
      </c>
      <c r="BI162" s="264">
        <f>IF(N162="nulová",J162,0)</f>
        <v>0</v>
      </c>
      <c r="BJ162" s="173" t="s">
        <v>80</v>
      </c>
      <c r="BK162" s="264">
        <f>ROUND(I162*H162,2)</f>
        <v>0</v>
      </c>
      <c r="BL162" s="173" t="s">
        <v>161</v>
      </c>
      <c r="BM162" s="263" t="s">
        <v>336</v>
      </c>
    </row>
    <row r="163" spans="1:65" s="183" customFormat="1" ht="19.5" x14ac:dyDescent="0.2">
      <c r="A163" s="180"/>
      <c r="B163" s="181"/>
      <c r="C163" s="311"/>
      <c r="D163" s="270" t="s">
        <v>152</v>
      </c>
      <c r="E163" s="180"/>
      <c r="F163" s="292" t="s">
        <v>300</v>
      </c>
      <c r="G163" s="180"/>
      <c r="H163" s="180"/>
      <c r="I163" s="78"/>
      <c r="J163" s="180"/>
      <c r="K163" s="180"/>
      <c r="L163" s="181"/>
      <c r="M163" s="265"/>
      <c r="N163" s="266"/>
      <c r="O163" s="260"/>
      <c r="P163" s="260"/>
      <c r="Q163" s="260"/>
      <c r="R163" s="260"/>
      <c r="S163" s="260"/>
      <c r="T163" s="267"/>
      <c r="U163" s="180"/>
      <c r="V163" s="180"/>
      <c r="W163" s="180"/>
      <c r="X163" s="180"/>
      <c r="Y163" s="180"/>
      <c r="Z163" s="180"/>
      <c r="AA163" s="180"/>
      <c r="AB163" s="180"/>
      <c r="AC163" s="180"/>
      <c r="AD163" s="180"/>
      <c r="AE163" s="180"/>
      <c r="AT163" s="173" t="s">
        <v>152</v>
      </c>
      <c r="AU163" s="173" t="s">
        <v>80</v>
      </c>
    </row>
    <row r="164" spans="1:65" s="268" customFormat="1" x14ac:dyDescent="0.2">
      <c r="B164" s="269"/>
      <c r="C164" s="306"/>
      <c r="D164" s="270" t="s">
        <v>125</v>
      </c>
      <c r="E164" s="271" t="s">
        <v>3</v>
      </c>
      <c r="F164" s="272" t="s">
        <v>280</v>
      </c>
      <c r="H164" s="271" t="s">
        <v>3</v>
      </c>
      <c r="I164" s="79"/>
      <c r="L164" s="269"/>
      <c r="M164" s="273"/>
      <c r="N164" s="274"/>
      <c r="O164" s="274"/>
      <c r="P164" s="274"/>
      <c r="Q164" s="274"/>
      <c r="R164" s="274"/>
      <c r="S164" s="274"/>
      <c r="T164" s="275"/>
      <c r="AT164" s="271" t="s">
        <v>125</v>
      </c>
      <c r="AU164" s="271" t="s">
        <v>80</v>
      </c>
      <c r="AV164" s="268" t="s">
        <v>80</v>
      </c>
      <c r="AW164" s="268" t="s">
        <v>36</v>
      </c>
      <c r="AX164" s="268" t="s">
        <v>74</v>
      </c>
      <c r="AY164" s="271" t="s">
        <v>120</v>
      </c>
    </row>
    <row r="165" spans="1:65" s="276" customFormat="1" x14ac:dyDescent="0.2">
      <c r="B165" s="277"/>
      <c r="C165" s="307"/>
      <c r="D165" s="270" t="s">
        <v>125</v>
      </c>
      <c r="E165" s="278" t="s">
        <v>3</v>
      </c>
      <c r="F165" s="279" t="s">
        <v>81</v>
      </c>
      <c r="H165" s="280">
        <v>2</v>
      </c>
      <c r="I165" s="80"/>
      <c r="L165" s="277"/>
      <c r="M165" s="281"/>
      <c r="N165" s="282"/>
      <c r="O165" s="282"/>
      <c r="P165" s="282"/>
      <c r="Q165" s="282"/>
      <c r="R165" s="282"/>
      <c r="S165" s="282"/>
      <c r="T165" s="283"/>
      <c r="AT165" s="278" t="s">
        <v>125</v>
      </c>
      <c r="AU165" s="278" t="s">
        <v>80</v>
      </c>
      <c r="AV165" s="276" t="s">
        <v>81</v>
      </c>
      <c r="AW165" s="276" t="s">
        <v>36</v>
      </c>
      <c r="AX165" s="276" t="s">
        <v>74</v>
      </c>
      <c r="AY165" s="278" t="s">
        <v>120</v>
      </c>
    </row>
    <row r="166" spans="1:65" s="284" customFormat="1" x14ac:dyDescent="0.2">
      <c r="B166" s="285"/>
      <c r="C166" s="308"/>
      <c r="D166" s="270" t="s">
        <v>125</v>
      </c>
      <c r="E166" s="286" t="s">
        <v>3</v>
      </c>
      <c r="F166" s="287" t="s">
        <v>126</v>
      </c>
      <c r="H166" s="288">
        <v>2</v>
      </c>
      <c r="I166" s="81"/>
      <c r="L166" s="285"/>
      <c r="M166" s="289"/>
      <c r="N166" s="290"/>
      <c r="O166" s="290"/>
      <c r="P166" s="290"/>
      <c r="Q166" s="290"/>
      <c r="R166" s="290"/>
      <c r="S166" s="290"/>
      <c r="T166" s="291"/>
      <c r="AT166" s="286" t="s">
        <v>125</v>
      </c>
      <c r="AU166" s="286" t="s">
        <v>80</v>
      </c>
      <c r="AV166" s="284" t="s">
        <v>124</v>
      </c>
      <c r="AW166" s="284" t="s">
        <v>36</v>
      </c>
      <c r="AX166" s="284" t="s">
        <v>80</v>
      </c>
      <c r="AY166" s="286" t="s">
        <v>120</v>
      </c>
    </row>
    <row r="167" spans="1:65" s="183" customFormat="1" ht="16.5" customHeight="1" x14ac:dyDescent="0.2">
      <c r="A167" s="180"/>
      <c r="B167" s="181"/>
      <c r="C167" s="305" t="s">
        <v>140</v>
      </c>
      <c r="D167" s="252" t="s">
        <v>122</v>
      </c>
      <c r="E167" s="253" t="s">
        <v>337</v>
      </c>
      <c r="F167" s="254" t="s">
        <v>338</v>
      </c>
      <c r="G167" s="255" t="s">
        <v>145</v>
      </c>
      <c r="H167" s="256">
        <v>1</v>
      </c>
      <c r="I167" s="77"/>
      <c r="J167" s="257">
        <f>ROUND(I167*H167,2)</f>
        <v>0</v>
      </c>
      <c r="K167" s="254" t="s">
        <v>3</v>
      </c>
      <c r="L167" s="181"/>
      <c r="M167" s="258" t="s">
        <v>3</v>
      </c>
      <c r="N167" s="259" t="s">
        <v>45</v>
      </c>
      <c r="O167" s="260"/>
      <c r="P167" s="261">
        <f>O167*H167</f>
        <v>0</v>
      </c>
      <c r="Q167" s="261">
        <v>0</v>
      </c>
      <c r="R167" s="261">
        <f>Q167*H167</f>
        <v>0</v>
      </c>
      <c r="S167" s="261">
        <v>0</v>
      </c>
      <c r="T167" s="262">
        <f>S167*H167</f>
        <v>0</v>
      </c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R167" s="263" t="s">
        <v>161</v>
      </c>
      <c r="AT167" s="263" t="s">
        <v>122</v>
      </c>
      <c r="AU167" s="263" t="s">
        <v>80</v>
      </c>
      <c r="AY167" s="173" t="s">
        <v>120</v>
      </c>
      <c r="BE167" s="264">
        <f>IF(N167="základní",J167,0)</f>
        <v>0</v>
      </c>
      <c r="BF167" s="264">
        <f>IF(N167="snížená",J167,0)</f>
        <v>0</v>
      </c>
      <c r="BG167" s="264">
        <f>IF(N167="zákl. přenesená",J167,0)</f>
        <v>0</v>
      </c>
      <c r="BH167" s="264">
        <f>IF(N167="sníž. přenesená",J167,0)</f>
        <v>0</v>
      </c>
      <c r="BI167" s="264">
        <f>IF(N167="nulová",J167,0)</f>
        <v>0</v>
      </c>
      <c r="BJ167" s="173" t="s">
        <v>80</v>
      </c>
      <c r="BK167" s="264">
        <f>ROUND(I167*H167,2)</f>
        <v>0</v>
      </c>
      <c r="BL167" s="173" t="s">
        <v>161</v>
      </c>
      <c r="BM167" s="263" t="s">
        <v>339</v>
      </c>
    </row>
    <row r="168" spans="1:65" s="183" customFormat="1" ht="19.5" x14ac:dyDescent="0.2">
      <c r="A168" s="180"/>
      <c r="B168" s="181"/>
      <c r="C168" s="311"/>
      <c r="D168" s="270" t="s">
        <v>152</v>
      </c>
      <c r="E168" s="180"/>
      <c r="F168" s="292" t="s">
        <v>300</v>
      </c>
      <c r="G168" s="180"/>
      <c r="H168" s="180"/>
      <c r="I168" s="78"/>
      <c r="J168" s="180"/>
      <c r="K168" s="180"/>
      <c r="L168" s="181"/>
      <c r="M168" s="265"/>
      <c r="N168" s="266"/>
      <c r="O168" s="260"/>
      <c r="P168" s="260"/>
      <c r="Q168" s="260"/>
      <c r="R168" s="260"/>
      <c r="S168" s="260"/>
      <c r="T168" s="267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T168" s="173" t="s">
        <v>152</v>
      </c>
      <c r="AU168" s="173" t="s">
        <v>80</v>
      </c>
    </row>
    <row r="169" spans="1:65" s="268" customFormat="1" x14ac:dyDescent="0.2">
      <c r="B169" s="269"/>
      <c r="C169" s="306"/>
      <c r="D169" s="270" t="s">
        <v>125</v>
      </c>
      <c r="E169" s="271" t="s">
        <v>3</v>
      </c>
      <c r="F169" s="272" t="s">
        <v>280</v>
      </c>
      <c r="H169" s="271" t="s">
        <v>3</v>
      </c>
      <c r="I169" s="79"/>
      <c r="L169" s="269"/>
      <c r="M169" s="273"/>
      <c r="N169" s="274"/>
      <c r="O169" s="274"/>
      <c r="P169" s="274"/>
      <c r="Q169" s="274"/>
      <c r="R169" s="274"/>
      <c r="S169" s="274"/>
      <c r="T169" s="275"/>
      <c r="AT169" s="271" t="s">
        <v>125</v>
      </c>
      <c r="AU169" s="271" t="s">
        <v>80</v>
      </c>
      <c r="AV169" s="268" t="s">
        <v>80</v>
      </c>
      <c r="AW169" s="268" t="s">
        <v>36</v>
      </c>
      <c r="AX169" s="268" t="s">
        <v>74</v>
      </c>
      <c r="AY169" s="271" t="s">
        <v>120</v>
      </c>
    </row>
    <row r="170" spans="1:65" s="276" customFormat="1" x14ac:dyDescent="0.2">
      <c r="B170" s="277"/>
      <c r="C170" s="307"/>
      <c r="D170" s="270" t="s">
        <v>125</v>
      </c>
      <c r="E170" s="278" t="s">
        <v>3</v>
      </c>
      <c r="F170" s="279" t="s">
        <v>80</v>
      </c>
      <c r="H170" s="280">
        <v>1</v>
      </c>
      <c r="I170" s="80"/>
      <c r="L170" s="277"/>
      <c r="M170" s="281"/>
      <c r="N170" s="282"/>
      <c r="O170" s="282"/>
      <c r="P170" s="282"/>
      <c r="Q170" s="282"/>
      <c r="R170" s="282"/>
      <c r="S170" s="282"/>
      <c r="T170" s="283"/>
      <c r="AT170" s="278" t="s">
        <v>125</v>
      </c>
      <c r="AU170" s="278" t="s">
        <v>80</v>
      </c>
      <c r="AV170" s="276" t="s">
        <v>81</v>
      </c>
      <c r="AW170" s="276" t="s">
        <v>36</v>
      </c>
      <c r="AX170" s="276" t="s">
        <v>74</v>
      </c>
      <c r="AY170" s="278" t="s">
        <v>120</v>
      </c>
    </row>
    <row r="171" spans="1:65" s="284" customFormat="1" x14ac:dyDescent="0.2">
      <c r="B171" s="285"/>
      <c r="C171" s="308"/>
      <c r="D171" s="270" t="s">
        <v>125</v>
      </c>
      <c r="E171" s="286" t="s">
        <v>3</v>
      </c>
      <c r="F171" s="287" t="s">
        <v>126</v>
      </c>
      <c r="H171" s="288">
        <v>1</v>
      </c>
      <c r="I171" s="81"/>
      <c r="L171" s="285"/>
      <c r="M171" s="289"/>
      <c r="N171" s="290"/>
      <c r="O171" s="290"/>
      <c r="P171" s="290"/>
      <c r="Q171" s="290"/>
      <c r="R171" s="290"/>
      <c r="S171" s="290"/>
      <c r="T171" s="291"/>
      <c r="AT171" s="286" t="s">
        <v>125</v>
      </c>
      <c r="AU171" s="286" t="s">
        <v>80</v>
      </c>
      <c r="AV171" s="284" t="s">
        <v>124</v>
      </c>
      <c r="AW171" s="284" t="s">
        <v>36</v>
      </c>
      <c r="AX171" s="284" t="s">
        <v>80</v>
      </c>
      <c r="AY171" s="286" t="s">
        <v>120</v>
      </c>
    </row>
    <row r="172" spans="1:65" s="183" customFormat="1" ht="24.2" customHeight="1" x14ac:dyDescent="0.2">
      <c r="A172" s="180"/>
      <c r="B172" s="181"/>
      <c r="C172" s="305" t="s">
        <v>141</v>
      </c>
      <c r="D172" s="252" t="s">
        <v>122</v>
      </c>
      <c r="E172" s="253" t="s">
        <v>340</v>
      </c>
      <c r="F172" s="254" t="s">
        <v>341</v>
      </c>
      <c r="G172" s="255" t="s">
        <v>145</v>
      </c>
      <c r="H172" s="256">
        <v>1</v>
      </c>
      <c r="I172" s="77"/>
      <c r="J172" s="257">
        <f>ROUND(I172*H172,2)</f>
        <v>0</v>
      </c>
      <c r="K172" s="254" t="s">
        <v>3</v>
      </c>
      <c r="L172" s="181"/>
      <c r="M172" s="258" t="s">
        <v>3</v>
      </c>
      <c r="N172" s="259" t="s">
        <v>45</v>
      </c>
      <c r="O172" s="260"/>
      <c r="P172" s="261">
        <f>O172*H172</f>
        <v>0</v>
      </c>
      <c r="Q172" s="261">
        <v>0</v>
      </c>
      <c r="R172" s="261">
        <f>Q172*H172</f>
        <v>0</v>
      </c>
      <c r="S172" s="261">
        <v>0</v>
      </c>
      <c r="T172" s="262">
        <f>S172*H172</f>
        <v>0</v>
      </c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R172" s="263" t="s">
        <v>161</v>
      </c>
      <c r="AT172" s="263" t="s">
        <v>122</v>
      </c>
      <c r="AU172" s="263" t="s">
        <v>80</v>
      </c>
      <c r="AY172" s="173" t="s">
        <v>120</v>
      </c>
      <c r="BE172" s="264">
        <f>IF(N172="základní",J172,0)</f>
        <v>0</v>
      </c>
      <c r="BF172" s="264">
        <f>IF(N172="snížená",J172,0)</f>
        <v>0</v>
      </c>
      <c r="BG172" s="264">
        <f>IF(N172="zákl. přenesená",J172,0)</f>
        <v>0</v>
      </c>
      <c r="BH172" s="264">
        <f>IF(N172="sníž. přenesená",J172,0)</f>
        <v>0</v>
      </c>
      <c r="BI172" s="264">
        <f>IF(N172="nulová",J172,0)</f>
        <v>0</v>
      </c>
      <c r="BJ172" s="173" t="s">
        <v>80</v>
      </c>
      <c r="BK172" s="264">
        <f>ROUND(I172*H172,2)</f>
        <v>0</v>
      </c>
      <c r="BL172" s="173" t="s">
        <v>161</v>
      </c>
      <c r="BM172" s="263" t="s">
        <v>342</v>
      </c>
    </row>
    <row r="173" spans="1:65" s="183" customFormat="1" ht="19.5" x14ac:dyDescent="0.2">
      <c r="A173" s="180"/>
      <c r="B173" s="181"/>
      <c r="C173" s="311"/>
      <c r="D173" s="270" t="s">
        <v>152</v>
      </c>
      <c r="E173" s="180"/>
      <c r="F173" s="292" t="s">
        <v>300</v>
      </c>
      <c r="G173" s="180"/>
      <c r="H173" s="180"/>
      <c r="I173" s="78"/>
      <c r="J173" s="180"/>
      <c r="K173" s="180"/>
      <c r="L173" s="181"/>
      <c r="M173" s="265"/>
      <c r="N173" s="266"/>
      <c r="O173" s="260"/>
      <c r="P173" s="260"/>
      <c r="Q173" s="260"/>
      <c r="R173" s="260"/>
      <c r="S173" s="260"/>
      <c r="T173" s="267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T173" s="173" t="s">
        <v>152</v>
      </c>
      <c r="AU173" s="173" t="s">
        <v>80</v>
      </c>
    </row>
    <row r="174" spans="1:65" s="268" customFormat="1" x14ac:dyDescent="0.2">
      <c r="B174" s="269"/>
      <c r="C174" s="306"/>
      <c r="D174" s="270" t="s">
        <v>125</v>
      </c>
      <c r="E174" s="271" t="s">
        <v>3</v>
      </c>
      <c r="F174" s="272" t="s">
        <v>280</v>
      </c>
      <c r="H174" s="271" t="s">
        <v>3</v>
      </c>
      <c r="I174" s="79"/>
      <c r="L174" s="269"/>
      <c r="M174" s="273"/>
      <c r="N174" s="274"/>
      <c r="O174" s="274"/>
      <c r="P174" s="274"/>
      <c r="Q174" s="274"/>
      <c r="R174" s="274"/>
      <c r="S174" s="274"/>
      <c r="T174" s="275"/>
      <c r="AT174" s="271" t="s">
        <v>125</v>
      </c>
      <c r="AU174" s="271" t="s">
        <v>80</v>
      </c>
      <c r="AV174" s="268" t="s">
        <v>80</v>
      </c>
      <c r="AW174" s="268" t="s">
        <v>36</v>
      </c>
      <c r="AX174" s="268" t="s">
        <v>74</v>
      </c>
      <c r="AY174" s="271" t="s">
        <v>120</v>
      </c>
    </row>
    <row r="175" spans="1:65" s="276" customFormat="1" x14ac:dyDescent="0.2">
      <c r="B175" s="277"/>
      <c r="C175" s="307"/>
      <c r="D175" s="270" t="s">
        <v>125</v>
      </c>
      <c r="E175" s="278" t="s">
        <v>3</v>
      </c>
      <c r="F175" s="279" t="s">
        <v>80</v>
      </c>
      <c r="H175" s="280">
        <v>1</v>
      </c>
      <c r="I175" s="80"/>
      <c r="L175" s="277"/>
      <c r="M175" s="281"/>
      <c r="N175" s="282"/>
      <c r="O175" s="282"/>
      <c r="P175" s="282"/>
      <c r="Q175" s="282"/>
      <c r="R175" s="282"/>
      <c r="S175" s="282"/>
      <c r="T175" s="283"/>
      <c r="AT175" s="278" t="s">
        <v>125</v>
      </c>
      <c r="AU175" s="278" t="s">
        <v>80</v>
      </c>
      <c r="AV175" s="276" t="s">
        <v>81</v>
      </c>
      <c r="AW175" s="276" t="s">
        <v>36</v>
      </c>
      <c r="AX175" s="276" t="s">
        <v>74</v>
      </c>
      <c r="AY175" s="278" t="s">
        <v>120</v>
      </c>
    </row>
    <row r="176" spans="1:65" s="284" customFormat="1" x14ac:dyDescent="0.2">
      <c r="B176" s="285"/>
      <c r="C176" s="308"/>
      <c r="D176" s="270" t="s">
        <v>125</v>
      </c>
      <c r="E176" s="286" t="s">
        <v>3</v>
      </c>
      <c r="F176" s="287" t="s">
        <v>126</v>
      </c>
      <c r="H176" s="288">
        <v>1</v>
      </c>
      <c r="I176" s="81"/>
      <c r="L176" s="285"/>
      <c r="M176" s="289"/>
      <c r="N176" s="290"/>
      <c r="O176" s="290"/>
      <c r="P176" s="290"/>
      <c r="Q176" s="290"/>
      <c r="R176" s="290"/>
      <c r="S176" s="290"/>
      <c r="T176" s="291"/>
      <c r="AT176" s="286" t="s">
        <v>125</v>
      </c>
      <c r="AU176" s="286" t="s">
        <v>80</v>
      </c>
      <c r="AV176" s="284" t="s">
        <v>124</v>
      </c>
      <c r="AW176" s="284" t="s">
        <v>36</v>
      </c>
      <c r="AX176" s="284" t="s">
        <v>80</v>
      </c>
      <c r="AY176" s="286" t="s">
        <v>120</v>
      </c>
    </row>
    <row r="177" spans="1:65" s="183" customFormat="1" ht="16.5" customHeight="1" x14ac:dyDescent="0.2">
      <c r="A177" s="180"/>
      <c r="B177" s="181"/>
      <c r="C177" s="305" t="s">
        <v>142</v>
      </c>
      <c r="D177" s="252" t="s">
        <v>122</v>
      </c>
      <c r="E177" s="253" t="s">
        <v>343</v>
      </c>
      <c r="F177" s="254" t="s">
        <v>344</v>
      </c>
      <c r="G177" s="255" t="s">
        <v>145</v>
      </c>
      <c r="H177" s="256">
        <v>1</v>
      </c>
      <c r="I177" s="77"/>
      <c r="J177" s="257">
        <f>ROUND(I177*H177,2)</f>
        <v>0</v>
      </c>
      <c r="K177" s="254" t="s">
        <v>3</v>
      </c>
      <c r="L177" s="181"/>
      <c r="M177" s="258" t="s">
        <v>3</v>
      </c>
      <c r="N177" s="259" t="s">
        <v>45</v>
      </c>
      <c r="O177" s="260"/>
      <c r="P177" s="261">
        <f>O177*H177</f>
        <v>0</v>
      </c>
      <c r="Q177" s="261">
        <v>0</v>
      </c>
      <c r="R177" s="261">
        <f>Q177*H177</f>
        <v>0</v>
      </c>
      <c r="S177" s="261">
        <v>0</v>
      </c>
      <c r="T177" s="262">
        <f>S177*H177</f>
        <v>0</v>
      </c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  <c r="AE177" s="180"/>
      <c r="AR177" s="263" t="s">
        <v>161</v>
      </c>
      <c r="AT177" s="263" t="s">
        <v>122</v>
      </c>
      <c r="AU177" s="263" t="s">
        <v>80</v>
      </c>
      <c r="AY177" s="173" t="s">
        <v>120</v>
      </c>
      <c r="BE177" s="264">
        <f>IF(N177="základní",J177,0)</f>
        <v>0</v>
      </c>
      <c r="BF177" s="264">
        <f>IF(N177="snížená",J177,0)</f>
        <v>0</v>
      </c>
      <c r="BG177" s="264">
        <f>IF(N177="zákl. přenesená",J177,0)</f>
        <v>0</v>
      </c>
      <c r="BH177" s="264">
        <f>IF(N177="sníž. přenesená",J177,0)</f>
        <v>0</v>
      </c>
      <c r="BI177" s="264">
        <f>IF(N177="nulová",J177,0)</f>
        <v>0</v>
      </c>
      <c r="BJ177" s="173" t="s">
        <v>80</v>
      </c>
      <c r="BK177" s="264">
        <f>ROUND(I177*H177,2)</f>
        <v>0</v>
      </c>
      <c r="BL177" s="173" t="s">
        <v>161</v>
      </c>
      <c r="BM177" s="263" t="s">
        <v>345</v>
      </c>
    </row>
    <row r="178" spans="1:65" s="183" customFormat="1" ht="19.5" x14ac:dyDescent="0.2">
      <c r="A178" s="180"/>
      <c r="B178" s="181"/>
      <c r="C178" s="311"/>
      <c r="D178" s="270" t="s">
        <v>152</v>
      </c>
      <c r="E178" s="180"/>
      <c r="F178" s="292" t="s">
        <v>300</v>
      </c>
      <c r="G178" s="180"/>
      <c r="H178" s="180"/>
      <c r="I178" s="78"/>
      <c r="J178" s="180"/>
      <c r="K178" s="180"/>
      <c r="L178" s="181"/>
      <c r="M178" s="265"/>
      <c r="N178" s="266"/>
      <c r="O178" s="260"/>
      <c r="P178" s="260"/>
      <c r="Q178" s="260"/>
      <c r="R178" s="260"/>
      <c r="S178" s="260"/>
      <c r="T178" s="267"/>
      <c r="U178" s="180"/>
      <c r="V178" s="180"/>
      <c r="W178" s="180"/>
      <c r="X178" s="180"/>
      <c r="Y178" s="180"/>
      <c r="Z178" s="180"/>
      <c r="AA178" s="180"/>
      <c r="AB178" s="180"/>
      <c r="AC178" s="180"/>
      <c r="AD178" s="180"/>
      <c r="AE178" s="180"/>
      <c r="AT178" s="173" t="s">
        <v>152</v>
      </c>
      <c r="AU178" s="173" t="s">
        <v>80</v>
      </c>
    </row>
    <row r="179" spans="1:65" s="268" customFormat="1" x14ac:dyDescent="0.2">
      <c r="B179" s="269"/>
      <c r="C179" s="306"/>
      <c r="D179" s="270" t="s">
        <v>125</v>
      </c>
      <c r="E179" s="271" t="s">
        <v>3</v>
      </c>
      <c r="F179" s="272" t="s">
        <v>280</v>
      </c>
      <c r="H179" s="271" t="s">
        <v>3</v>
      </c>
      <c r="I179" s="79"/>
      <c r="L179" s="269"/>
      <c r="M179" s="273"/>
      <c r="N179" s="274"/>
      <c r="O179" s="274"/>
      <c r="P179" s="274"/>
      <c r="Q179" s="274"/>
      <c r="R179" s="274"/>
      <c r="S179" s="274"/>
      <c r="T179" s="275"/>
      <c r="AT179" s="271" t="s">
        <v>125</v>
      </c>
      <c r="AU179" s="271" t="s">
        <v>80</v>
      </c>
      <c r="AV179" s="268" t="s">
        <v>80</v>
      </c>
      <c r="AW179" s="268" t="s">
        <v>36</v>
      </c>
      <c r="AX179" s="268" t="s">
        <v>74</v>
      </c>
      <c r="AY179" s="271" t="s">
        <v>120</v>
      </c>
    </row>
    <row r="180" spans="1:65" s="276" customFormat="1" x14ac:dyDescent="0.2">
      <c r="B180" s="277"/>
      <c r="C180" s="307"/>
      <c r="D180" s="270" t="s">
        <v>125</v>
      </c>
      <c r="E180" s="278" t="s">
        <v>3</v>
      </c>
      <c r="F180" s="279" t="s">
        <v>80</v>
      </c>
      <c r="H180" s="280">
        <v>1</v>
      </c>
      <c r="I180" s="80"/>
      <c r="L180" s="277"/>
      <c r="M180" s="281"/>
      <c r="N180" s="282"/>
      <c r="O180" s="282"/>
      <c r="P180" s="282"/>
      <c r="Q180" s="282"/>
      <c r="R180" s="282"/>
      <c r="S180" s="282"/>
      <c r="T180" s="283"/>
      <c r="AT180" s="278" t="s">
        <v>125</v>
      </c>
      <c r="AU180" s="278" t="s">
        <v>80</v>
      </c>
      <c r="AV180" s="276" t="s">
        <v>81</v>
      </c>
      <c r="AW180" s="276" t="s">
        <v>36</v>
      </c>
      <c r="AX180" s="276" t="s">
        <v>74</v>
      </c>
      <c r="AY180" s="278" t="s">
        <v>120</v>
      </c>
    </row>
    <row r="181" spans="1:65" s="284" customFormat="1" x14ac:dyDescent="0.2">
      <c r="B181" s="285"/>
      <c r="C181" s="308"/>
      <c r="D181" s="270" t="s">
        <v>125</v>
      </c>
      <c r="E181" s="286" t="s">
        <v>3</v>
      </c>
      <c r="F181" s="287" t="s">
        <v>126</v>
      </c>
      <c r="H181" s="288">
        <v>1</v>
      </c>
      <c r="I181" s="81"/>
      <c r="L181" s="285"/>
      <c r="M181" s="289"/>
      <c r="N181" s="290"/>
      <c r="O181" s="290"/>
      <c r="P181" s="290"/>
      <c r="Q181" s="290"/>
      <c r="R181" s="290"/>
      <c r="S181" s="290"/>
      <c r="T181" s="291"/>
      <c r="AT181" s="286" t="s">
        <v>125</v>
      </c>
      <c r="AU181" s="286" t="s">
        <v>80</v>
      </c>
      <c r="AV181" s="284" t="s">
        <v>124</v>
      </c>
      <c r="AW181" s="284" t="s">
        <v>36</v>
      </c>
      <c r="AX181" s="284" t="s">
        <v>80</v>
      </c>
      <c r="AY181" s="286" t="s">
        <v>120</v>
      </c>
    </row>
    <row r="182" spans="1:65" s="183" customFormat="1" ht="49.15" customHeight="1" x14ac:dyDescent="0.2">
      <c r="A182" s="180"/>
      <c r="B182" s="181"/>
      <c r="C182" s="305" t="s">
        <v>149</v>
      </c>
      <c r="D182" s="252" t="s">
        <v>122</v>
      </c>
      <c r="E182" s="253" t="s">
        <v>346</v>
      </c>
      <c r="F182" s="254" t="s">
        <v>347</v>
      </c>
      <c r="G182" s="255" t="s">
        <v>145</v>
      </c>
      <c r="H182" s="256">
        <v>1</v>
      </c>
      <c r="I182" s="77"/>
      <c r="J182" s="257">
        <f>ROUND(I182*H182,2)</f>
        <v>0</v>
      </c>
      <c r="K182" s="254" t="s">
        <v>3</v>
      </c>
      <c r="L182" s="181"/>
      <c r="M182" s="258" t="s">
        <v>3</v>
      </c>
      <c r="N182" s="259" t="s">
        <v>45</v>
      </c>
      <c r="O182" s="260"/>
      <c r="P182" s="261">
        <f>O182*H182</f>
        <v>0</v>
      </c>
      <c r="Q182" s="261">
        <v>0</v>
      </c>
      <c r="R182" s="261">
        <f>Q182*H182</f>
        <v>0</v>
      </c>
      <c r="S182" s="261">
        <v>0</v>
      </c>
      <c r="T182" s="262">
        <f>S182*H182</f>
        <v>0</v>
      </c>
      <c r="U182" s="180"/>
      <c r="V182" s="180"/>
      <c r="W182" s="180"/>
      <c r="X182" s="180"/>
      <c r="Y182" s="180"/>
      <c r="Z182" s="180"/>
      <c r="AA182" s="180"/>
      <c r="AB182" s="180"/>
      <c r="AC182" s="180"/>
      <c r="AD182" s="180"/>
      <c r="AE182" s="180"/>
      <c r="AR182" s="263" t="s">
        <v>161</v>
      </c>
      <c r="AT182" s="263" t="s">
        <v>122</v>
      </c>
      <c r="AU182" s="263" t="s">
        <v>80</v>
      </c>
      <c r="AY182" s="173" t="s">
        <v>120</v>
      </c>
      <c r="BE182" s="264">
        <f>IF(N182="základní",J182,0)</f>
        <v>0</v>
      </c>
      <c r="BF182" s="264">
        <f>IF(N182="snížená",J182,0)</f>
        <v>0</v>
      </c>
      <c r="BG182" s="264">
        <f>IF(N182="zákl. přenesená",J182,0)</f>
        <v>0</v>
      </c>
      <c r="BH182" s="264">
        <f>IF(N182="sníž. přenesená",J182,0)</f>
        <v>0</v>
      </c>
      <c r="BI182" s="264">
        <f>IF(N182="nulová",J182,0)</f>
        <v>0</v>
      </c>
      <c r="BJ182" s="173" t="s">
        <v>80</v>
      </c>
      <c r="BK182" s="264">
        <f>ROUND(I182*H182,2)</f>
        <v>0</v>
      </c>
      <c r="BL182" s="173" t="s">
        <v>161</v>
      </c>
      <c r="BM182" s="263" t="s">
        <v>348</v>
      </c>
    </row>
    <row r="183" spans="1:65" s="183" customFormat="1" ht="19.5" x14ac:dyDescent="0.2">
      <c r="A183" s="180"/>
      <c r="B183" s="181"/>
      <c r="C183" s="311"/>
      <c r="D183" s="270" t="s">
        <v>152</v>
      </c>
      <c r="E183" s="180"/>
      <c r="F183" s="292" t="s">
        <v>300</v>
      </c>
      <c r="G183" s="180"/>
      <c r="H183" s="180"/>
      <c r="I183" s="78"/>
      <c r="J183" s="180"/>
      <c r="K183" s="180"/>
      <c r="L183" s="181"/>
      <c r="M183" s="265"/>
      <c r="N183" s="266"/>
      <c r="O183" s="260"/>
      <c r="P183" s="260"/>
      <c r="Q183" s="260"/>
      <c r="R183" s="260"/>
      <c r="S183" s="260"/>
      <c r="T183" s="267"/>
      <c r="U183" s="180"/>
      <c r="V183" s="180"/>
      <c r="W183" s="180"/>
      <c r="X183" s="180"/>
      <c r="Y183" s="180"/>
      <c r="Z183" s="180"/>
      <c r="AA183" s="180"/>
      <c r="AB183" s="180"/>
      <c r="AC183" s="180"/>
      <c r="AD183" s="180"/>
      <c r="AE183" s="180"/>
      <c r="AT183" s="173" t="s">
        <v>152</v>
      </c>
      <c r="AU183" s="173" t="s">
        <v>80</v>
      </c>
    </row>
    <row r="184" spans="1:65" s="268" customFormat="1" x14ac:dyDescent="0.2">
      <c r="B184" s="269"/>
      <c r="C184" s="306"/>
      <c r="D184" s="270" t="s">
        <v>125</v>
      </c>
      <c r="E184" s="271" t="s">
        <v>3</v>
      </c>
      <c r="F184" s="272" t="s">
        <v>280</v>
      </c>
      <c r="H184" s="271" t="s">
        <v>3</v>
      </c>
      <c r="I184" s="79"/>
      <c r="L184" s="269"/>
      <c r="M184" s="273"/>
      <c r="N184" s="274"/>
      <c r="O184" s="274"/>
      <c r="P184" s="274"/>
      <c r="Q184" s="274"/>
      <c r="R184" s="274"/>
      <c r="S184" s="274"/>
      <c r="T184" s="275"/>
      <c r="AT184" s="271" t="s">
        <v>125</v>
      </c>
      <c r="AU184" s="271" t="s">
        <v>80</v>
      </c>
      <c r="AV184" s="268" t="s">
        <v>80</v>
      </c>
      <c r="AW184" s="268" t="s">
        <v>36</v>
      </c>
      <c r="AX184" s="268" t="s">
        <v>74</v>
      </c>
      <c r="AY184" s="271" t="s">
        <v>120</v>
      </c>
    </row>
    <row r="185" spans="1:65" s="276" customFormat="1" x14ac:dyDescent="0.2">
      <c r="B185" s="277"/>
      <c r="C185" s="307"/>
      <c r="D185" s="270" t="s">
        <v>125</v>
      </c>
      <c r="E185" s="278" t="s">
        <v>3</v>
      </c>
      <c r="F185" s="279" t="s">
        <v>80</v>
      </c>
      <c r="H185" s="280">
        <v>1</v>
      </c>
      <c r="I185" s="80"/>
      <c r="L185" s="277"/>
      <c r="M185" s="281"/>
      <c r="N185" s="282"/>
      <c r="O185" s="282"/>
      <c r="P185" s="282"/>
      <c r="Q185" s="282"/>
      <c r="R185" s="282"/>
      <c r="S185" s="282"/>
      <c r="T185" s="283"/>
      <c r="AT185" s="278" t="s">
        <v>125</v>
      </c>
      <c r="AU185" s="278" t="s">
        <v>80</v>
      </c>
      <c r="AV185" s="276" t="s">
        <v>81</v>
      </c>
      <c r="AW185" s="276" t="s">
        <v>36</v>
      </c>
      <c r="AX185" s="276" t="s">
        <v>74</v>
      </c>
      <c r="AY185" s="278" t="s">
        <v>120</v>
      </c>
    </row>
    <row r="186" spans="1:65" s="284" customFormat="1" x14ac:dyDescent="0.2">
      <c r="B186" s="285"/>
      <c r="C186" s="308"/>
      <c r="D186" s="270" t="s">
        <v>125</v>
      </c>
      <c r="E186" s="286" t="s">
        <v>3</v>
      </c>
      <c r="F186" s="287" t="s">
        <v>126</v>
      </c>
      <c r="H186" s="288">
        <v>1</v>
      </c>
      <c r="I186" s="81"/>
      <c r="L186" s="285"/>
      <c r="M186" s="289"/>
      <c r="N186" s="290"/>
      <c r="O186" s="290"/>
      <c r="P186" s="290"/>
      <c r="Q186" s="290"/>
      <c r="R186" s="290"/>
      <c r="S186" s="290"/>
      <c r="T186" s="291"/>
      <c r="AT186" s="286" t="s">
        <v>125</v>
      </c>
      <c r="AU186" s="286" t="s">
        <v>80</v>
      </c>
      <c r="AV186" s="284" t="s">
        <v>124</v>
      </c>
      <c r="AW186" s="284" t="s">
        <v>36</v>
      </c>
      <c r="AX186" s="284" t="s">
        <v>80</v>
      </c>
      <c r="AY186" s="286" t="s">
        <v>120</v>
      </c>
    </row>
    <row r="187" spans="1:65" s="183" customFormat="1" ht="16.5" customHeight="1" x14ac:dyDescent="0.2">
      <c r="A187" s="180"/>
      <c r="B187" s="181"/>
      <c r="C187" s="305" t="s">
        <v>150</v>
      </c>
      <c r="D187" s="252" t="s">
        <v>122</v>
      </c>
      <c r="E187" s="253" t="s">
        <v>349</v>
      </c>
      <c r="F187" s="254" t="s">
        <v>350</v>
      </c>
      <c r="G187" s="255" t="s">
        <v>145</v>
      </c>
      <c r="H187" s="256">
        <v>1</v>
      </c>
      <c r="I187" s="77"/>
      <c r="J187" s="257">
        <f>ROUND(I187*H187,2)</f>
        <v>0</v>
      </c>
      <c r="K187" s="254" t="s">
        <v>3</v>
      </c>
      <c r="L187" s="181"/>
      <c r="M187" s="258" t="s">
        <v>3</v>
      </c>
      <c r="N187" s="259" t="s">
        <v>45</v>
      </c>
      <c r="O187" s="260"/>
      <c r="P187" s="261">
        <f>O187*H187</f>
        <v>0</v>
      </c>
      <c r="Q187" s="261">
        <v>0</v>
      </c>
      <c r="R187" s="261">
        <f>Q187*H187</f>
        <v>0</v>
      </c>
      <c r="S187" s="261">
        <v>0</v>
      </c>
      <c r="T187" s="262">
        <f>S187*H187</f>
        <v>0</v>
      </c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R187" s="263" t="s">
        <v>161</v>
      </c>
      <c r="AT187" s="263" t="s">
        <v>122</v>
      </c>
      <c r="AU187" s="263" t="s">
        <v>80</v>
      </c>
      <c r="AY187" s="173" t="s">
        <v>120</v>
      </c>
      <c r="BE187" s="264">
        <f>IF(N187="základní",J187,0)</f>
        <v>0</v>
      </c>
      <c r="BF187" s="264">
        <f>IF(N187="snížená",J187,0)</f>
        <v>0</v>
      </c>
      <c r="BG187" s="264">
        <f>IF(N187="zákl. přenesená",J187,0)</f>
        <v>0</v>
      </c>
      <c r="BH187" s="264">
        <f>IF(N187="sníž. přenesená",J187,0)</f>
        <v>0</v>
      </c>
      <c r="BI187" s="264">
        <f>IF(N187="nulová",J187,0)</f>
        <v>0</v>
      </c>
      <c r="BJ187" s="173" t="s">
        <v>80</v>
      </c>
      <c r="BK187" s="264">
        <f>ROUND(I187*H187,2)</f>
        <v>0</v>
      </c>
      <c r="BL187" s="173" t="s">
        <v>161</v>
      </c>
      <c r="BM187" s="263" t="s">
        <v>351</v>
      </c>
    </row>
    <row r="188" spans="1:65" s="183" customFormat="1" ht="19.5" x14ac:dyDescent="0.2">
      <c r="A188" s="180"/>
      <c r="B188" s="181"/>
      <c r="C188" s="311"/>
      <c r="D188" s="270" t="s">
        <v>152</v>
      </c>
      <c r="E188" s="180"/>
      <c r="F188" s="292" t="s">
        <v>300</v>
      </c>
      <c r="G188" s="180"/>
      <c r="H188" s="180"/>
      <c r="I188" s="78"/>
      <c r="J188" s="180"/>
      <c r="K188" s="180"/>
      <c r="L188" s="181"/>
      <c r="M188" s="265"/>
      <c r="N188" s="266"/>
      <c r="O188" s="260"/>
      <c r="P188" s="260"/>
      <c r="Q188" s="260"/>
      <c r="R188" s="260"/>
      <c r="S188" s="260"/>
      <c r="T188" s="267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T188" s="173" t="s">
        <v>152</v>
      </c>
      <c r="AU188" s="173" t="s">
        <v>80</v>
      </c>
    </row>
    <row r="189" spans="1:65" s="268" customFormat="1" x14ac:dyDescent="0.2">
      <c r="B189" s="269"/>
      <c r="C189" s="306"/>
      <c r="D189" s="270" t="s">
        <v>125</v>
      </c>
      <c r="E189" s="271" t="s">
        <v>3</v>
      </c>
      <c r="F189" s="272" t="s">
        <v>280</v>
      </c>
      <c r="H189" s="271" t="s">
        <v>3</v>
      </c>
      <c r="I189" s="79"/>
      <c r="L189" s="269"/>
      <c r="M189" s="273"/>
      <c r="N189" s="274"/>
      <c r="O189" s="274"/>
      <c r="P189" s="274"/>
      <c r="Q189" s="274"/>
      <c r="R189" s="274"/>
      <c r="S189" s="274"/>
      <c r="T189" s="275"/>
      <c r="AT189" s="271" t="s">
        <v>125</v>
      </c>
      <c r="AU189" s="271" t="s">
        <v>80</v>
      </c>
      <c r="AV189" s="268" t="s">
        <v>80</v>
      </c>
      <c r="AW189" s="268" t="s">
        <v>36</v>
      </c>
      <c r="AX189" s="268" t="s">
        <v>74</v>
      </c>
      <c r="AY189" s="271" t="s">
        <v>120</v>
      </c>
    </row>
    <row r="190" spans="1:65" s="276" customFormat="1" x14ac:dyDescent="0.2">
      <c r="B190" s="277"/>
      <c r="C190" s="307"/>
      <c r="D190" s="270" t="s">
        <v>125</v>
      </c>
      <c r="E190" s="278" t="s">
        <v>3</v>
      </c>
      <c r="F190" s="279" t="s">
        <v>80</v>
      </c>
      <c r="H190" s="280">
        <v>1</v>
      </c>
      <c r="I190" s="80"/>
      <c r="L190" s="277"/>
      <c r="M190" s="281"/>
      <c r="N190" s="282"/>
      <c r="O190" s="282"/>
      <c r="P190" s="282"/>
      <c r="Q190" s="282"/>
      <c r="R190" s="282"/>
      <c r="S190" s="282"/>
      <c r="T190" s="283"/>
      <c r="AT190" s="278" t="s">
        <v>125</v>
      </c>
      <c r="AU190" s="278" t="s">
        <v>80</v>
      </c>
      <c r="AV190" s="276" t="s">
        <v>81</v>
      </c>
      <c r="AW190" s="276" t="s">
        <v>36</v>
      </c>
      <c r="AX190" s="276" t="s">
        <v>74</v>
      </c>
      <c r="AY190" s="278" t="s">
        <v>120</v>
      </c>
    </row>
    <row r="191" spans="1:65" s="284" customFormat="1" x14ac:dyDescent="0.2">
      <c r="B191" s="285"/>
      <c r="C191" s="308"/>
      <c r="D191" s="270" t="s">
        <v>125</v>
      </c>
      <c r="E191" s="286" t="s">
        <v>3</v>
      </c>
      <c r="F191" s="287" t="s">
        <v>126</v>
      </c>
      <c r="H191" s="288">
        <v>1</v>
      </c>
      <c r="I191" s="81"/>
      <c r="L191" s="285"/>
      <c r="M191" s="289"/>
      <c r="N191" s="290"/>
      <c r="O191" s="290"/>
      <c r="P191" s="290"/>
      <c r="Q191" s="290"/>
      <c r="R191" s="290"/>
      <c r="S191" s="290"/>
      <c r="T191" s="291"/>
      <c r="AT191" s="286" t="s">
        <v>125</v>
      </c>
      <c r="AU191" s="286" t="s">
        <v>80</v>
      </c>
      <c r="AV191" s="284" t="s">
        <v>124</v>
      </c>
      <c r="AW191" s="284" t="s">
        <v>36</v>
      </c>
      <c r="AX191" s="284" t="s">
        <v>80</v>
      </c>
      <c r="AY191" s="286" t="s">
        <v>120</v>
      </c>
    </row>
    <row r="192" spans="1:65" s="183" customFormat="1" ht="16.5" customHeight="1" x14ac:dyDescent="0.2">
      <c r="A192" s="180"/>
      <c r="B192" s="181"/>
      <c r="C192" s="305" t="s">
        <v>153</v>
      </c>
      <c r="D192" s="252" t="s">
        <v>122</v>
      </c>
      <c r="E192" s="253" t="s">
        <v>352</v>
      </c>
      <c r="F192" s="254" t="s">
        <v>353</v>
      </c>
      <c r="G192" s="255" t="s">
        <v>145</v>
      </c>
      <c r="H192" s="256">
        <v>1</v>
      </c>
      <c r="I192" s="77"/>
      <c r="J192" s="257">
        <f>ROUND(I192*H192,2)</f>
        <v>0</v>
      </c>
      <c r="K192" s="254" t="s">
        <v>3</v>
      </c>
      <c r="L192" s="181"/>
      <c r="M192" s="258" t="s">
        <v>3</v>
      </c>
      <c r="N192" s="259" t="s">
        <v>45</v>
      </c>
      <c r="O192" s="260"/>
      <c r="P192" s="261">
        <f>O192*H192</f>
        <v>0</v>
      </c>
      <c r="Q192" s="261">
        <v>0</v>
      </c>
      <c r="R192" s="261">
        <f>Q192*H192</f>
        <v>0</v>
      </c>
      <c r="S192" s="261">
        <v>0</v>
      </c>
      <c r="T192" s="262">
        <f>S192*H192</f>
        <v>0</v>
      </c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R192" s="263" t="s">
        <v>161</v>
      </c>
      <c r="AT192" s="263" t="s">
        <v>122</v>
      </c>
      <c r="AU192" s="263" t="s">
        <v>80</v>
      </c>
      <c r="AY192" s="173" t="s">
        <v>120</v>
      </c>
      <c r="BE192" s="264">
        <f>IF(N192="základní",J192,0)</f>
        <v>0</v>
      </c>
      <c r="BF192" s="264">
        <f>IF(N192="snížená",J192,0)</f>
        <v>0</v>
      </c>
      <c r="BG192" s="264">
        <f>IF(N192="zákl. přenesená",J192,0)</f>
        <v>0</v>
      </c>
      <c r="BH192" s="264">
        <f>IF(N192="sníž. přenesená",J192,0)</f>
        <v>0</v>
      </c>
      <c r="BI192" s="264">
        <f>IF(N192="nulová",J192,0)</f>
        <v>0</v>
      </c>
      <c r="BJ192" s="173" t="s">
        <v>80</v>
      </c>
      <c r="BK192" s="264">
        <f>ROUND(I192*H192,2)</f>
        <v>0</v>
      </c>
      <c r="BL192" s="173" t="s">
        <v>161</v>
      </c>
      <c r="BM192" s="263" t="s">
        <v>354</v>
      </c>
    </row>
    <row r="193" spans="1:65" s="183" customFormat="1" ht="19.5" x14ac:dyDescent="0.2">
      <c r="A193" s="180"/>
      <c r="B193" s="181"/>
      <c r="C193" s="311"/>
      <c r="D193" s="270" t="s">
        <v>152</v>
      </c>
      <c r="E193" s="180"/>
      <c r="F193" s="292" t="s">
        <v>300</v>
      </c>
      <c r="G193" s="180"/>
      <c r="H193" s="180"/>
      <c r="I193" s="78"/>
      <c r="J193" s="180"/>
      <c r="K193" s="180"/>
      <c r="L193" s="181"/>
      <c r="M193" s="265"/>
      <c r="N193" s="266"/>
      <c r="O193" s="260"/>
      <c r="P193" s="260"/>
      <c r="Q193" s="260"/>
      <c r="R193" s="260"/>
      <c r="S193" s="260"/>
      <c r="T193" s="267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T193" s="173" t="s">
        <v>152</v>
      </c>
      <c r="AU193" s="173" t="s">
        <v>80</v>
      </c>
    </row>
    <row r="194" spans="1:65" s="268" customFormat="1" x14ac:dyDescent="0.2">
      <c r="B194" s="269"/>
      <c r="C194" s="306"/>
      <c r="D194" s="270" t="s">
        <v>125</v>
      </c>
      <c r="E194" s="271" t="s">
        <v>3</v>
      </c>
      <c r="F194" s="272" t="s">
        <v>280</v>
      </c>
      <c r="H194" s="271" t="s">
        <v>3</v>
      </c>
      <c r="I194" s="79"/>
      <c r="L194" s="269"/>
      <c r="M194" s="273"/>
      <c r="N194" s="274"/>
      <c r="O194" s="274"/>
      <c r="P194" s="274"/>
      <c r="Q194" s="274"/>
      <c r="R194" s="274"/>
      <c r="S194" s="274"/>
      <c r="T194" s="275"/>
      <c r="AT194" s="271" t="s">
        <v>125</v>
      </c>
      <c r="AU194" s="271" t="s">
        <v>80</v>
      </c>
      <c r="AV194" s="268" t="s">
        <v>80</v>
      </c>
      <c r="AW194" s="268" t="s">
        <v>36</v>
      </c>
      <c r="AX194" s="268" t="s">
        <v>74</v>
      </c>
      <c r="AY194" s="271" t="s">
        <v>120</v>
      </c>
    </row>
    <row r="195" spans="1:65" s="276" customFormat="1" x14ac:dyDescent="0.2">
      <c r="B195" s="277"/>
      <c r="C195" s="307"/>
      <c r="D195" s="270" t="s">
        <v>125</v>
      </c>
      <c r="E195" s="278" t="s">
        <v>3</v>
      </c>
      <c r="F195" s="279" t="s">
        <v>80</v>
      </c>
      <c r="H195" s="280">
        <v>1</v>
      </c>
      <c r="I195" s="80"/>
      <c r="L195" s="277"/>
      <c r="M195" s="281"/>
      <c r="N195" s="282"/>
      <c r="O195" s="282"/>
      <c r="P195" s="282"/>
      <c r="Q195" s="282"/>
      <c r="R195" s="282"/>
      <c r="S195" s="282"/>
      <c r="T195" s="283"/>
      <c r="AT195" s="278" t="s">
        <v>125</v>
      </c>
      <c r="AU195" s="278" t="s">
        <v>80</v>
      </c>
      <c r="AV195" s="276" t="s">
        <v>81</v>
      </c>
      <c r="AW195" s="276" t="s">
        <v>36</v>
      </c>
      <c r="AX195" s="276" t="s">
        <v>74</v>
      </c>
      <c r="AY195" s="278" t="s">
        <v>120</v>
      </c>
    </row>
    <row r="196" spans="1:65" s="284" customFormat="1" x14ac:dyDescent="0.2">
      <c r="B196" s="285"/>
      <c r="C196" s="308"/>
      <c r="D196" s="270" t="s">
        <v>125</v>
      </c>
      <c r="E196" s="286" t="s">
        <v>3</v>
      </c>
      <c r="F196" s="287" t="s">
        <v>126</v>
      </c>
      <c r="H196" s="288">
        <v>1</v>
      </c>
      <c r="I196" s="81"/>
      <c r="L196" s="285"/>
      <c r="M196" s="289"/>
      <c r="N196" s="290"/>
      <c r="O196" s="290"/>
      <c r="P196" s="290"/>
      <c r="Q196" s="290"/>
      <c r="R196" s="290"/>
      <c r="S196" s="290"/>
      <c r="T196" s="291"/>
      <c r="AT196" s="286" t="s">
        <v>125</v>
      </c>
      <c r="AU196" s="286" t="s">
        <v>80</v>
      </c>
      <c r="AV196" s="284" t="s">
        <v>124</v>
      </c>
      <c r="AW196" s="284" t="s">
        <v>36</v>
      </c>
      <c r="AX196" s="284" t="s">
        <v>80</v>
      </c>
      <c r="AY196" s="286" t="s">
        <v>120</v>
      </c>
    </row>
    <row r="197" spans="1:65" s="183" customFormat="1" ht="16.5" customHeight="1" x14ac:dyDescent="0.2">
      <c r="A197" s="180"/>
      <c r="B197" s="181"/>
      <c r="C197" s="305" t="s">
        <v>155</v>
      </c>
      <c r="D197" s="252" t="s">
        <v>122</v>
      </c>
      <c r="E197" s="253" t="s">
        <v>355</v>
      </c>
      <c r="F197" s="254" t="s">
        <v>356</v>
      </c>
      <c r="G197" s="255" t="s">
        <v>145</v>
      </c>
      <c r="H197" s="256">
        <v>1</v>
      </c>
      <c r="I197" s="77"/>
      <c r="J197" s="257">
        <f>ROUND(I197*H197,2)</f>
        <v>0</v>
      </c>
      <c r="K197" s="254" t="s">
        <v>3</v>
      </c>
      <c r="L197" s="181"/>
      <c r="M197" s="258" t="s">
        <v>3</v>
      </c>
      <c r="N197" s="259" t="s">
        <v>45</v>
      </c>
      <c r="O197" s="260"/>
      <c r="P197" s="261">
        <f>O197*H197</f>
        <v>0</v>
      </c>
      <c r="Q197" s="261">
        <v>0</v>
      </c>
      <c r="R197" s="261">
        <f>Q197*H197</f>
        <v>0</v>
      </c>
      <c r="S197" s="261">
        <v>0</v>
      </c>
      <c r="T197" s="262">
        <f>S197*H197</f>
        <v>0</v>
      </c>
      <c r="U197" s="180"/>
      <c r="V197" s="180"/>
      <c r="W197" s="180"/>
      <c r="X197" s="180"/>
      <c r="Y197" s="180"/>
      <c r="Z197" s="180"/>
      <c r="AA197" s="180"/>
      <c r="AB197" s="180"/>
      <c r="AC197" s="180"/>
      <c r="AD197" s="180"/>
      <c r="AE197" s="180"/>
      <c r="AR197" s="263" t="s">
        <v>161</v>
      </c>
      <c r="AT197" s="263" t="s">
        <v>122</v>
      </c>
      <c r="AU197" s="263" t="s">
        <v>80</v>
      </c>
      <c r="AY197" s="173" t="s">
        <v>120</v>
      </c>
      <c r="BE197" s="264">
        <f>IF(N197="základní",J197,0)</f>
        <v>0</v>
      </c>
      <c r="BF197" s="264">
        <f>IF(N197="snížená",J197,0)</f>
        <v>0</v>
      </c>
      <c r="BG197" s="264">
        <f>IF(N197="zákl. přenesená",J197,0)</f>
        <v>0</v>
      </c>
      <c r="BH197" s="264">
        <f>IF(N197="sníž. přenesená",J197,0)</f>
        <v>0</v>
      </c>
      <c r="BI197" s="264">
        <f>IF(N197="nulová",J197,0)</f>
        <v>0</v>
      </c>
      <c r="BJ197" s="173" t="s">
        <v>80</v>
      </c>
      <c r="BK197" s="264">
        <f>ROUND(I197*H197,2)</f>
        <v>0</v>
      </c>
      <c r="BL197" s="173" t="s">
        <v>161</v>
      </c>
      <c r="BM197" s="263" t="s">
        <v>357</v>
      </c>
    </row>
    <row r="198" spans="1:65" s="183" customFormat="1" ht="19.5" x14ac:dyDescent="0.2">
      <c r="A198" s="180"/>
      <c r="B198" s="181"/>
      <c r="C198" s="311"/>
      <c r="D198" s="270" t="s">
        <v>152</v>
      </c>
      <c r="E198" s="180"/>
      <c r="F198" s="292" t="s">
        <v>300</v>
      </c>
      <c r="G198" s="180"/>
      <c r="H198" s="180"/>
      <c r="I198" s="180"/>
      <c r="J198" s="180"/>
      <c r="K198" s="180"/>
      <c r="L198" s="181"/>
      <c r="M198" s="265"/>
      <c r="N198" s="266"/>
      <c r="O198" s="260"/>
      <c r="P198" s="260"/>
      <c r="Q198" s="260"/>
      <c r="R198" s="260"/>
      <c r="S198" s="260"/>
      <c r="T198" s="267"/>
      <c r="U198" s="180"/>
      <c r="V198" s="180"/>
      <c r="W198" s="180"/>
      <c r="X198" s="180"/>
      <c r="Y198" s="180"/>
      <c r="Z198" s="180"/>
      <c r="AA198" s="180"/>
      <c r="AB198" s="180"/>
      <c r="AC198" s="180"/>
      <c r="AD198" s="180"/>
      <c r="AE198" s="180"/>
      <c r="AT198" s="173" t="s">
        <v>152</v>
      </c>
      <c r="AU198" s="173" t="s">
        <v>80</v>
      </c>
    </row>
    <row r="199" spans="1:65" s="268" customFormat="1" x14ac:dyDescent="0.2">
      <c r="B199" s="269"/>
      <c r="C199" s="306"/>
      <c r="D199" s="270" t="s">
        <v>125</v>
      </c>
      <c r="E199" s="271" t="s">
        <v>3</v>
      </c>
      <c r="F199" s="272" t="s">
        <v>280</v>
      </c>
      <c r="H199" s="271" t="s">
        <v>3</v>
      </c>
      <c r="L199" s="269"/>
      <c r="M199" s="273"/>
      <c r="N199" s="274"/>
      <c r="O199" s="274"/>
      <c r="P199" s="274"/>
      <c r="Q199" s="274"/>
      <c r="R199" s="274"/>
      <c r="S199" s="274"/>
      <c r="T199" s="275"/>
      <c r="AT199" s="271" t="s">
        <v>125</v>
      </c>
      <c r="AU199" s="271" t="s">
        <v>80</v>
      </c>
      <c r="AV199" s="268" t="s">
        <v>80</v>
      </c>
      <c r="AW199" s="268" t="s">
        <v>36</v>
      </c>
      <c r="AX199" s="268" t="s">
        <v>74</v>
      </c>
      <c r="AY199" s="271" t="s">
        <v>120</v>
      </c>
    </row>
    <row r="200" spans="1:65" s="276" customFormat="1" x14ac:dyDescent="0.2">
      <c r="B200" s="277"/>
      <c r="C200" s="307"/>
      <c r="D200" s="270" t="s">
        <v>125</v>
      </c>
      <c r="E200" s="278" t="s">
        <v>3</v>
      </c>
      <c r="F200" s="279" t="s">
        <v>80</v>
      </c>
      <c r="H200" s="280">
        <v>1</v>
      </c>
      <c r="L200" s="277"/>
      <c r="M200" s="281"/>
      <c r="N200" s="282"/>
      <c r="O200" s="282"/>
      <c r="P200" s="282"/>
      <c r="Q200" s="282"/>
      <c r="R200" s="282"/>
      <c r="S200" s="282"/>
      <c r="T200" s="283"/>
      <c r="AT200" s="278" t="s">
        <v>125</v>
      </c>
      <c r="AU200" s="278" t="s">
        <v>80</v>
      </c>
      <c r="AV200" s="276" t="s">
        <v>81</v>
      </c>
      <c r="AW200" s="276" t="s">
        <v>36</v>
      </c>
      <c r="AX200" s="276" t="s">
        <v>74</v>
      </c>
      <c r="AY200" s="278" t="s">
        <v>120</v>
      </c>
    </row>
    <row r="201" spans="1:65" s="284" customFormat="1" x14ac:dyDescent="0.2">
      <c r="B201" s="285"/>
      <c r="D201" s="270" t="s">
        <v>125</v>
      </c>
      <c r="E201" s="286" t="s">
        <v>3</v>
      </c>
      <c r="F201" s="287" t="s">
        <v>126</v>
      </c>
      <c r="H201" s="288">
        <v>1</v>
      </c>
      <c r="L201" s="285"/>
      <c r="M201" s="302"/>
      <c r="N201" s="303"/>
      <c r="O201" s="303"/>
      <c r="P201" s="303"/>
      <c r="Q201" s="303"/>
      <c r="R201" s="303"/>
      <c r="S201" s="303"/>
      <c r="T201" s="304"/>
      <c r="AT201" s="286" t="s">
        <v>125</v>
      </c>
      <c r="AU201" s="286" t="s">
        <v>80</v>
      </c>
      <c r="AV201" s="284" t="s">
        <v>124</v>
      </c>
      <c r="AW201" s="284" t="s">
        <v>36</v>
      </c>
      <c r="AX201" s="284" t="s">
        <v>80</v>
      </c>
      <c r="AY201" s="286" t="s">
        <v>120</v>
      </c>
    </row>
    <row r="202" spans="1:65" s="183" customFormat="1" ht="6.95" customHeight="1" x14ac:dyDescent="0.2">
      <c r="A202" s="180"/>
      <c r="B202" s="204"/>
      <c r="C202" s="205"/>
      <c r="D202" s="205"/>
      <c r="E202" s="205"/>
      <c r="F202" s="205"/>
      <c r="G202" s="205"/>
      <c r="H202" s="205"/>
      <c r="I202" s="205"/>
      <c r="J202" s="205"/>
      <c r="K202" s="205"/>
      <c r="L202" s="181"/>
      <c r="M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  <c r="AA202" s="180"/>
      <c r="AB202" s="180"/>
      <c r="AC202" s="180"/>
      <c r="AD202" s="180"/>
      <c r="AE202" s="180"/>
    </row>
  </sheetData>
  <sheetProtection algorithmName="SHA-512" hashValue="q+E2Ab/L6eNYXU6v7bMb5bQyJ9Zg6tCd6YpxwQTElnkw285Ogg3WERNrVAvC/39PGFcpy0URwCeBVrSSx3LjXQ==" saltValue="5X09F5Z2HA7uHF+UBIiI6A==" spinCount="100000" sheet="1" objects="1" scenarios="1"/>
  <autoFilter ref="C79:K201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4"/>
  <sheetViews>
    <sheetView showGridLines="0" topLeftCell="A56" workbookViewId="0">
      <selection activeCell="I91" sqref="I91"/>
    </sheetView>
  </sheetViews>
  <sheetFormatPr defaultRowHeight="11.25" x14ac:dyDescent="0.2"/>
  <cols>
    <col min="1" max="1" width="8.33203125" style="172" customWidth="1"/>
    <col min="2" max="2" width="1.1640625" style="172" customWidth="1"/>
    <col min="3" max="3" width="4.1640625" style="172" customWidth="1"/>
    <col min="4" max="4" width="4.33203125" style="172" customWidth="1"/>
    <col min="5" max="5" width="17.1640625" style="172" customWidth="1"/>
    <col min="6" max="6" width="100.83203125" style="172" customWidth="1"/>
    <col min="7" max="7" width="7.5" style="172" customWidth="1"/>
    <col min="8" max="8" width="14" style="172" customWidth="1"/>
    <col min="9" max="9" width="15.83203125" style="172" customWidth="1"/>
    <col min="10" max="11" width="22.33203125" style="172" customWidth="1"/>
    <col min="12" max="12" width="9.33203125" style="172" customWidth="1"/>
    <col min="13" max="13" width="10.83203125" style="172" hidden="1" customWidth="1"/>
    <col min="14" max="14" width="9.33203125" style="172" hidden="1"/>
    <col min="15" max="20" width="14.1640625" style="172" hidden="1" customWidth="1"/>
    <col min="21" max="21" width="16.33203125" style="172" hidden="1" customWidth="1"/>
    <col min="22" max="22" width="12.33203125" style="172" customWidth="1"/>
    <col min="23" max="23" width="16.33203125" style="172" customWidth="1"/>
    <col min="24" max="24" width="12.33203125" style="172" customWidth="1"/>
    <col min="25" max="25" width="15" style="172" customWidth="1"/>
    <col min="26" max="26" width="11" style="172" customWidth="1"/>
    <col min="27" max="27" width="15" style="172" customWidth="1"/>
    <col min="28" max="28" width="16.33203125" style="172" customWidth="1"/>
    <col min="29" max="29" width="11" style="172" customWidth="1"/>
    <col min="30" max="30" width="15" style="172" customWidth="1"/>
    <col min="31" max="31" width="16.33203125" style="172" customWidth="1"/>
    <col min="32" max="43" width="9.33203125" style="172"/>
    <col min="44" max="65" width="9.33203125" style="172" hidden="1"/>
    <col min="66" max="16384" width="9.33203125" style="172"/>
  </cols>
  <sheetData>
    <row r="2" spans="1:46" ht="36.950000000000003" customHeight="1" x14ac:dyDescent="0.2">
      <c r="L2" s="362" t="s">
        <v>6</v>
      </c>
      <c r="M2" s="363"/>
      <c r="N2" s="363"/>
      <c r="O2" s="363"/>
      <c r="P2" s="363"/>
      <c r="Q2" s="363"/>
      <c r="R2" s="363"/>
      <c r="S2" s="363"/>
      <c r="T2" s="363"/>
      <c r="U2" s="363"/>
      <c r="V2" s="363"/>
      <c r="AT2" s="173" t="s">
        <v>93</v>
      </c>
    </row>
    <row r="3" spans="1:46" ht="6.95" customHeight="1" x14ac:dyDescent="0.2"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6"/>
      <c r="AT3" s="173" t="s">
        <v>81</v>
      </c>
    </row>
    <row r="4" spans="1:46" ht="24.95" customHeight="1" x14ac:dyDescent="0.2">
      <c r="B4" s="176"/>
      <c r="D4" s="177" t="s">
        <v>94</v>
      </c>
      <c r="L4" s="176"/>
      <c r="M4" s="178" t="s">
        <v>11</v>
      </c>
      <c r="AT4" s="173" t="s">
        <v>4</v>
      </c>
    </row>
    <row r="5" spans="1:46" ht="6.95" customHeight="1" x14ac:dyDescent="0.2">
      <c r="B5" s="176"/>
      <c r="L5" s="176"/>
    </row>
    <row r="6" spans="1:46" ht="12" customHeight="1" x14ac:dyDescent="0.2">
      <c r="B6" s="176"/>
      <c r="D6" s="179" t="s">
        <v>17</v>
      </c>
      <c r="L6" s="176"/>
    </row>
    <row r="7" spans="1:46" ht="16.5" customHeight="1" x14ac:dyDescent="0.2">
      <c r="B7" s="176"/>
      <c r="E7" s="360" t="str">
        <f>'Rekapitulace stavby'!K6</f>
        <v>Turistické informační centrum v Opavě - rekonstrukce interiéru</v>
      </c>
      <c r="F7" s="361"/>
      <c r="G7" s="361"/>
      <c r="H7" s="361"/>
      <c r="L7" s="176"/>
    </row>
    <row r="8" spans="1:46" s="183" customFormat="1" ht="12" customHeight="1" x14ac:dyDescent="0.2">
      <c r="A8" s="180"/>
      <c r="B8" s="181"/>
      <c r="C8" s="180"/>
      <c r="D8" s="179" t="s">
        <v>95</v>
      </c>
      <c r="E8" s="180"/>
      <c r="F8" s="180"/>
      <c r="G8" s="180"/>
      <c r="H8" s="180"/>
      <c r="I8" s="180"/>
      <c r="J8" s="180"/>
      <c r="K8" s="180"/>
      <c r="L8" s="182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</row>
    <row r="9" spans="1:46" s="183" customFormat="1" ht="16.5" customHeight="1" x14ac:dyDescent="0.2">
      <c r="A9" s="180"/>
      <c r="B9" s="181"/>
      <c r="C9" s="180"/>
      <c r="D9" s="180"/>
      <c r="E9" s="358" t="s">
        <v>358</v>
      </c>
      <c r="F9" s="359"/>
      <c r="G9" s="359"/>
      <c r="H9" s="359"/>
      <c r="I9" s="180"/>
      <c r="J9" s="180"/>
      <c r="K9" s="180"/>
      <c r="L9" s="182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</row>
    <row r="10" spans="1:46" s="183" customFormat="1" x14ac:dyDescent="0.2">
      <c r="A10" s="180"/>
      <c r="B10" s="181"/>
      <c r="C10" s="180"/>
      <c r="D10" s="180"/>
      <c r="E10" s="180"/>
      <c r="F10" s="180"/>
      <c r="G10" s="180"/>
      <c r="H10" s="180"/>
      <c r="I10" s="180"/>
      <c r="J10" s="180"/>
      <c r="K10" s="180"/>
      <c r="L10" s="182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</row>
    <row r="11" spans="1:46" s="183" customFormat="1" ht="12" customHeight="1" x14ac:dyDescent="0.2">
      <c r="A11" s="180"/>
      <c r="B11" s="181"/>
      <c r="C11" s="180"/>
      <c r="D11" s="179" t="s">
        <v>19</v>
      </c>
      <c r="E11" s="180"/>
      <c r="F11" s="184" t="s">
        <v>3</v>
      </c>
      <c r="G11" s="180"/>
      <c r="H11" s="180"/>
      <c r="I11" s="179" t="s">
        <v>20</v>
      </c>
      <c r="J11" s="184" t="s">
        <v>3</v>
      </c>
      <c r="K11" s="180"/>
      <c r="L11" s="182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</row>
    <row r="12" spans="1:46" s="183" customFormat="1" ht="12" customHeight="1" x14ac:dyDescent="0.2">
      <c r="A12" s="180"/>
      <c r="B12" s="181"/>
      <c r="C12" s="180"/>
      <c r="D12" s="179" t="s">
        <v>21</v>
      </c>
      <c r="E12" s="180"/>
      <c r="F12" s="184" t="s">
        <v>22</v>
      </c>
      <c r="G12" s="180"/>
      <c r="H12" s="180"/>
      <c r="I12" s="179" t="s">
        <v>23</v>
      </c>
      <c r="J12" s="185"/>
      <c r="K12" s="180"/>
      <c r="L12" s="182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</row>
    <row r="13" spans="1:46" s="183" customFormat="1" ht="10.9" customHeight="1" x14ac:dyDescent="0.2">
      <c r="A13" s="180"/>
      <c r="B13" s="181"/>
      <c r="C13" s="180"/>
      <c r="D13" s="180"/>
      <c r="E13" s="180"/>
      <c r="F13" s="180"/>
      <c r="G13" s="180"/>
      <c r="H13" s="180"/>
      <c r="I13" s="180"/>
      <c r="J13" s="180"/>
      <c r="K13" s="180"/>
      <c r="L13" s="182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</row>
    <row r="14" spans="1:46" s="183" customFormat="1" ht="12" customHeight="1" x14ac:dyDescent="0.2">
      <c r="A14" s="180"/>
      <c r="B14" s="181"/>
      <c r="C14" s="180"/>
      <c r="D14" s="179" t="s">
        <v>24</v>
      </c>
      <c r="E14" s="180"/>
      <c r="F14" s="180"/>
      <c r="G14" s="180"/>
      <c r="H14" s="180"/>
      <c r="I14" s="179" t="s">
        <v>25</v>
      </c>
      <c r="J14" s="184" t="s">
        <v>26</v>
      </c>
      <c r="K14" s="180"/>
      <c r="L14" s="182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</row>
    <row r="15" spans="1:46" s="183" customFormat="1" ht="18" customHeight="1" x14ac:dyDescent="0.2">
      <c r="A15" s="180"/>
      <c r="B15" s="181"/>
      <c r="C15" s="180"/>
      <c r="D15" s="180"/>
      <c r="E15" s="184" t="s">
        <v>27</v>
      </c>
      <c r="F15" s="180"/>
      <c r="G15" s="180"/>
      <c r="H15" s="180"/>
      <c r="I15" s="179" t="s">
        <v>28</v>
      </c>
      <c r="J15" s="184" t="s">
        <v>29</v>
      </c>
      <c r="K15" s="180"/>
      <c r="L15" s="182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</row>
    <row r="16" spans="1:46" s="183" customFormat="1" ht="6.95" customHeight="1" x14ac:dyDescent="0.2">
      <c r="A16" s="180"/>
      <c r="B16" s="181"/>
      <c r="C16" s="180"/>
      <c r="D16" s="180"/>
      <c r="E16" s="180"/>
      <c r="F16" s="180"/>
      <c r="G16" s="180"/>
      <c r="H16" s="180"/>
      <c r="I16" s="180"/>
      <c r="J16" s="180"/>
      <c r="K16" s="180"/>
      <c r="L16" s="182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</row>
    <row r="17" spans="1:31" s="183" customFormat="1" ht="12" customHeight="1" x14ac:dyDescent="0.2">
      <c r="A17" s="180"/>
      <c r="B17" s="181"/>
      <c r="C17" s="180"/>
      <c r="D17" s="179" t="s">
        <v>30</v>
      </c>
      <c r="E17" s="180"/>
      <c r="F17" s="180"/>
      <c r="G17" s="180"/>
      <c r="H17" s="180"/>
      <c r="I17" s="179" t="s">
        <v>25</v>
      </c>
      <c r="J17" s="171" t="str">
        <f>'Rekapitulace stavby'!AN13</f>
        <v>Vyplň údaj</v>
      </c>
      <c r="K17" s="180"/>
      <c r="L17" s="182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</row>
    <row r="18" spans="1:31" s="183" customFormat="1" ht="18" customHeight="1" x14ac:dyDescent="0.2">
      <c r="A18" s="180"/>
      <c r="B18" s="181"/>
      <c r="C18" s="180"/>
      <c r="D18" s="180"/>
      <c r="E18" s="364" t="str">
        <f>'Rekapitulace stavby'!E14</f>
        <v>Vyplň údaj</v>
      </c>
      <c r="F18" s="365"/>
      <c r="G18" s="365"/>
      <c r="H18" s="365"/>
      <c r="I18" s="179" t="s">
        <v>28</v>
      </c>
      <c r="J18" s="171" t="str">
        <f>'Rekapitulace stavby'!AN14</f>
        <v>Vyplň údaj</v>
      </c>
      <c r="K18" s="180"/>
      <c r="L18" s="182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</row>
    <row r="19" spans="1:31" s="183" customFormat="1" ht="6.95" customHeight="1" x14ac:dyDescent="0.2">
      <c r="A19" s="180"/>
      <c r="B19" s="181"/>
      <c r="C19" s="180"/>
      <c r="D19" s="180"/>
      <c r="E19" s="180"/>
      <c r="F19" s="180"/>
      <c r="G19" s="180"/>
      <c r="H19" s="180"/>
      <c r="I19" s="180"/>
      <c r="J19" s="180"/>
      <c r="K19" s="180"/>
      <c r="L19" s="182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</row>
    <row r="20" spans="1:31" s="183" customFormat="1" ht="12" customHeight="1" x14ac:dyDescent="0.2">
      <c r="A20" s="180"/>
      <c r="B20" s="181"/>
      <c r="C20" s="180"/>
      <c r="D20" s="179" t="s">
        <v>32</v>
      </c>
      <c r="E20" s="180"/>
      <c r="F20" s="180"/>
      <c r="G20" s="180"/>
      <c r="H20" s="180"/>
      <c r="I20" s="179" t="s">
        <v>25</v>
      </c>
      <c r="J20" s="184" t="s">
        <v>33</v>
      </c>
      <c r="K20" s="180"/>
      <c r="L20" s="182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</row>
    <row r="21" spans="1:31" s="183" customFormat="1" ht="18" customHeight="1" x14ac:dyDescent="0.2">
      <c r="A21" s="180"/>
      <c r="B21" s="181"/>
      <c r="C21" s="180"/>
      <c r="D21" s="180"/>
      <c r="E21" s="184" t="s">
        <v>34</v>
      </c>
      <c r="F21" s="180"/>
      <c r="G21" s="180"/>
      <c r="H21" s="180"/>
      <c r="I21" s="179" t="s">
        <v>28</v>
      </c>
      <c r="J21" s="184" t="s">
        <v>35</v>
      </c>
      <c r="K21" s="180"/>
      <c r="L21" s="182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</row>
    <row r="22" spans="1:31" s="183" customFormat="1" ht="6.95" customHeight="1" x14ac:dyDescent="0.2">
      <c r="A22" s="180"/>
      <c r="B22" s="181"/>
      <c r="C22" s="180"/>
      <c r="D22" s="180"/>
      <c r="E22" s="180"/>
      <c r="F22" s="180"/>
      <c r="G22" s="180"/>
      <c r="H22" s="180"/>
      <c r="I22" s="180"/>
      <c r="J22" s="180"/>
      <c r="K22" s="180"/>
      <c r="L22" s="182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</row>
    <row r="23" spans="1:31" s="183" customFormat="1" ht="12" customHeight="1" x14ac:dyDescent="0.2">
      <c r="A23" s="180"/>
      <c r="B23" s="181"/>
      <c r="C23" s="180"/>
      <c r="D23" s="179" t="s">
        <v>37</v>
      </c>
      <c r="E23" s="180"/>
      <c r="F23" s="180"/>
      <c r="G23" s="180"/>
      <c r="H23" s="180"/>
      <c r="I23" s="179" t="s">
        <v>25</v>
      </c>
      <c r="J23" s="184" t="str">
        <f>IF('Rekapitulace stavby'!AN19="","",'Rekapitulace stavby'!AN19)</f>
        <v/>
      </c>
      <c r="K23" s="180"/>
      <c r="L23" s="182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</row>
    <row r="24" spans="1:31" s="183" customFormat="1" ht="18" customHeight="1" x14ac:dyDescent="0.2">
      <c r="A24" s="180"/>
      <c r="B24" s="181"/>
      <c r="C24" s="180"/>
      <c r="D24" s="180"/>
      <c r="E24" s="184" t="str">
        <f>IF('Rekapitulace stavby'!E20="","",'Rekapitulace stavby'!E20)</f>
        <v xml:space="preserve"> </v>
      </c>
      <c r="F24" s="180"/>
      <c r="G24" s="180"/>
      <c r="H24" s="180"/>
      <c r="I24" s="179" t="s">
        <v>28</v>
      </c>
      <c r="J24" s="184" t="str">
        <f>IF('Rekapitulace stavby'!AN20="","",'Rekapitulace stavby'!AN20)</f>
        <v/>
      </c>
      <c r="K24" s="180"/>
      <c r="L24" s="182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</row>
    <row r="25" spans="1:31" s="183" customFormat="1" ht="6.95" customHeight="1" x14ac:dyDescent="0.2">
      <c r="A25" s="180"/>
      <c r="B25" s="181"/>
      <c r="C25" s="180"/>
      <c r="D25" s="180"/>
      <c r="E25" s="180"/>
      <c r="F25" s="180"/>
      <c r="G25" s="180"/>
      <c r="H25" s="180"/>
      <c r="I25" s="180"/>
      <c r="J25" s="180"/>
      <c r="K25" s="180"/>
      <c r="L25" s="182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</row>
    <row r="26" spans="1:31" s="183" customFormat="1" ht="12" customHeight="1" x14ac:dyDescent="0.2">
      <c r="A26" s="180"/>
      <c r="B26" s="181"/>
      <c r="C26" s="180"/>
      <c r="D26" s="179" t="s">
        <v>38</v>
      </c>
      <c r="E26" s="180"/>
      <c r="F26" s="180"/>
      <c r="G26" s="180"/>
      <c r="H26" s="180"/>
      <c r="I26" s="180"/>
      <c r="J26" s="180"/>
      <c r="K26" s="180"/>
      <c r="L26" s="182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</row>
    <row r="27" spans="1:31" s="189" customFormat="1" ht="16.5" customHeight="1" x14ac:dyDescent="0.2">
      <c r="A27" s="186"/>
      <c r="B27" s="187"/>
      <c r="C27" s="186"/>
      <c r="D27" s="186"/>
      <c r="E27" s="366" t="s">
        <v>3</v>
      </c>
      <c r="F27" s="366"/>
      <c r="G27" s="366"/>
      <c r="H27" s="366"/>
      <c r="I27" s="186"/>
      <c r="J27" s="186"/>
      <c r="K27" s="186"/>
      <c r="L27" s="188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</row>
    <row r="28" spans="1:31" s="183" customFormat="1" ht="6.95" customHeight="1" x14ac:dyDescent="0.2">
      <c r="A28" s="180"/>
      <c r="B28" s="181"/>
      <c r="C28" s="180"/>
      <c r="D28" s="180"/>
      <c r="E28" s="180"/>
      <c r="F28" s="180"/>
      <c r="G28" s="180"/>
      <c r="H28" s="180"/>
      <c r="I28" s="180"/>
      <c r="J28" s="180"/>
      <c r="K28" s="180"/>
      <c r="L28" s="182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</row>
    <row r="29" spans="1:31" s="183" customFormat="1" ht="6.95" customHeight="1" x14ac:dyDescent="0.2">
      <c r="A29" s="180"/>
      <c r="B29" s="181"/>
      <c r="C29" s="180"/>
      <c r="D29" s="190"/>
      <c r="E29" s="190"/>
      <c r="F29" s="190"/>
      <c r="G29" s="190"/>
      <c r="H29" s="190"/>
      <c r="I29" s="190"/>
      <c r="J29" s="190"/>
      <c r="K29" s="190"/>
      <c r="L29" s="182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</row>
    <row r="30" spans="1:31" s="183" customFormat="1" ht="25.35" customHeight="1" x14ac:dyDescent="0.2">
      <c r="A30" s="180"/>
      <c r="B30" s="181"/>
      <c r="C30" s="180"/>
      <c r="D30" s="191" t="s">
        <v>40</v>
      </c>
      <c r="E30" s="180"/>
      <c r="F30" s="180"/>
      <c r="G30" s="180"/>
      <c r="H30" s="180"/>
      <c r="I30" s="180"/>
      <c r="J30" s="192">
        <f>ROUND(J80, 2)</f>
        <v>0</v>
      </c>
      <c r="K30" s="180"/>
      <c r="L30" s="182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</row>
    <row r="31" spans="1:31" s="183" customFormat="1" ht="6.95" customHeight="1" x14ac:dyDescent="0.2">
      <c r="A31" s="180"/>
      <c r="B31" s="181"/>
      <c r="C31" s="180"/>
      <c r="D31" s="190"/>
      <c r="E31" s="190"/>
      <c r="F31" s="190"/>
      <c r="G31" s="190"/>
      <c r="H31" s="190"/>
      <c r="I31" s="190"/>
      <c r="J31" s="190"/>
      <c r="K31" s="190"/>
      <c r="L31" s="182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</row>
    <row r="32" spans="1:31" s="183" customFormat="1" ht="14.45" customHeight="1" x14ac:dyDescent="0.2">
      <c r="A32" s="180"/>
      <c r="B32" s="181"/>
      <c r="C32" s="180"/>
      <c r="D32" s="180"/>
      <c r="E32" s="180"/>
      <c r="F32" s="193" t="s">
        <v>42</v>
      </c>
      <c r="G32" s="180"/>
      <c r="H32" s="180"/>
      <c r="I32" s="193" t="s">
        <v>41</v>
      </c>
      <c r="J32" s="193" t="s">
        <v>43</v>
      </c>
      <c r="K32" s="180"/>
      <c r="L32" s="182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</row>
    <row r="33" spans="1:31" s="183" customFormat="1" ht="14.45" customHeight="1" x14ac:dyDescent="0.2">
      <c r="A33" s="180"/>
      <c r="B33" s="181"/>
      <c r="C33" s="180"/>
      <c r="D33" s="194" t="s">
        <v>44</v>
      </c>
      <c r="E33" s="179" t="s">
        <v>45</v>
      </c>
      <c r="F33" s="195">
        <f>ROUND((SUM(BE80:BE93)),  2)</f>
        <v>0</v>
      </c>
      <c r="G33" s="180"/>
      <c r="H33" s="180"/>
      <c r="I33" s="196">
        <v>0.21</v>
      </c>
      <c r="J33" s="195">
        <f>ROUND(((SUM(BE80:BE93))*I33),  2)</f>
        <v>0</v>
      </c>
      <c r="K33" s="180"/>
      <c r="L33" s="182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</row>
    <row r="34" spans="1:31" s="183" customFormat="1" ht="14.45" customHeight="1" x14ac:dyDescent="0.2">
      <c r="A34" s="180"/>
      <c r="B34" s="181"/>
      <c r="C34" s="180"/>
      <c r="D34" s="180"/>
      <c r="E34" s="179" t="s">
        <v>46</v>
      </c>
      <c r="F34" s="195">
        <f>ROUND((SUM(BF80:BF93)),  2)</f>
        <v>0</v>
      </c>
      <c r="G34" s="180"/>
      <c r="H34" s="180"/>
      <c r="I34" s="196">
        <v>0.15</v>
      </c>
      <c r="J34" s="195">
        <f>ROUND(((SUM(BF80:BF93))*I34),  2)</f>
        <v>0</v>
      </c>
      <c r="K34" s="180"/>
      <c r="L34" s="182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</row>
    <row r="35" spans="1:31" s="183" customFormat="1" ht="14.45" hidden="1" customHeight="1" x14ac:dyDescent="0.2">
      <c r="A35" s="180"/>
      <c r="B35" s="181"/>
      <c r="C35" s="180"/>
      <c r="D35" s="180"/>
      <c r="E35" s="179" t="s">
        <v>47</v>
      </c>
      <c r="F35" s="195">
        <f>ROUND((SUM(BG80:BG93)),  2)</f>
        <v>0</v>
      </c>
      <c r="G35" s="180"/>
      <c r="H35" s="180"/>
      <c r="I35" s="196">
        <v>0.21</v>
      </c>
      <c r="J35" s="195">
        <f>0</f>
        <v>0</v>
      </c>
      <c r="K35" s="180"/>
      <c r="L35" s="182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</row>
    <row r="36" spans="1:31" s="183" customFormat="1" ht="14.45" hidden="1" customHeight="1" x14ac:dyDescent="0.2">
      <c r="A36" s="180"/>
      <c r="B36" s="181"/>
      <c r="C36" s="180"/>
      <c r="D36" s="180"/>
      <c r="E36" s="179" t="s">
        <v>48</v>
      </c>
      <c r="F36" s="195">
        <f>ROUND((SUM(BH80:BH93)),  2)</f>
        <v>0</v>
      </c>
      <c r="G36" s="180"/>
      <c r="H36" s="180"/>
      <c r="I36" s="196">
        <v>0.15</v>
      </c>
      <c r="J36" s="195">
        <f>0</f>
        <v>0</v>
      </c>
      <c r="K36" s="180"/>
      <c r="L36" s="182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</row>
    <row r="37" spans="1:31" s="183" customFormat="1" ht="14.45" hidden="1" customHeight="1" x14ac:dyDescent="0.2">
      <c r="A37" s="180"/>
      <c r="B37" s="181"/>
      <c r="C37" s="180"/>
      <c r="D37" s="180"/>
      <c r="E37" s="179" t="s">
        <v>49</v>
      </c>
      <c r="F37" s="195">
        <f>ROUND((SUM(BI80:BI93)),  2)</f>
        <v>0</v>
      </c>
      <c r="G37" s="180"/>
      <c r="H37" s="180"/>
      <c r="I37" s="196">
        <v>0</v>
      </c>
      <c r="J37" s="195">
        <f>0</f>
        <v>0</v>
      </c>
      <c r="K37" s="180"/>
      <c r="L37" s="182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</row>
    <row r="38" spans="1:31" s="183" customFormat="1" ht="6.95" customHeight="1" x14ac:dyDescent="0.2">
      <c r="A38" s="180"/>
      <c r="B38" s="181"/>
      <c r="C38" s="180"/>
      <c r="D38" s="180"/>
      <c r="E38" s="180"/>
      <c r="F38" s="180"/>
      <c r="G38" s="180"/>
      <c r="H38" s="180"/>
      <c r="I38" s="180"/>
      <c r="J38" s="180"/>
      <c r="K38" s="180"/>
      <c r="L38" s="182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</row>
    <row r="39" spans="1:31" s="183" customFormat="1" ht="25.35" customHeight="1" x14ac:dyDescent="0.2">
      <c r="A39" s="180"/>
      <c r="B39" s="181"/>
      <c r="C39" s="197"/>
      <c r="D39" s="198" t="s">
        <v>50</v>
      </c>
      <c r="E39" s="199"/>
      <c r="F39" s="199"/>
      <c r="G39" s="200" t="s">
        <v>51</v>
      </c>
      <c r="H39" s="201" t="s">
        <v>52</v>
      </c>
      <c r="I39" s="199"/>
      <c r="J39" s="202">
        <f>SUM(J30:J37)</f>
        <v>0</v>
      </c>
      <c r="K39" s="203"/>
      <c r="L39" s="182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</row>
    <row r="40" spans="1:31" s="183" customFormat="1" ht="14.45" customHeight="1" x14ac:dyDescent="0.2">
      <c r="A40" s="180"/>
      <c r="B40" s="204"/>
      <c r="C40" s="205"/>
      <c r="D40" s="205"/>
      <c r="E40" s="205"/>
      <c r="F40" s="205"/>
      <c r="G40" s="205"/>
      <c r="H40" s="205"/>
      <c r="I40" s="205"/>
      <c r="J40" s="205"/>
      <c r="K40" s="205"/>
      <c r="L40" s="182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</row>
    <row r="44" spans="1:31" s="183" customFormat="1" ht="6.95" customHeight="1" x14ac:dyDescent="0.2">
      <c r="A44" s="180"/>
      <c r="B44" s="206"/>
      <c r="C44" s="207"/>
      <c r="D44" s="207"/>
      <c r="E44" s="207"/>
      <c r="F44" s="207"/>
      <c r="G44" s="207"/>
      <c r="H44" s="207"/>
      <c r="I44" s="207"/>
      <c r="J44" s="207"/>
      <c r="K44" s="207"/>
      <c r="L44" s="182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</row>
    <row r="45" spans="1:31" s="183" customFormat="1" ht="24.95" customHeight="1" x14ac:dyDescent="0.2">
      <c r="A45" s="180"/>
      <c r="B45" s="181"/>
      <c r="C45" s="177" t="s">
        <v>96</v>
      </c>
      <c r="D45" s="180"/>
      <c r="E45" s="180"/>
      <c r="F45" s="180"/>
      <c r="G45" s="180"/>
      <c r="H45" s="180"/>
      <c r="I45" s="180"/>
      <c r="J45" s="180"/>
      <c r="K45" s="180"/>
      <c r="L45" s="182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</row>
    <row r="46" spans="1:31" s="183" customFormat="1" ht="6.95" customHeight="1" x14ac:dyDescent="0.2">
      <c r="A46" s="180"/>
      <c r="B46" s="181"/>
      <c r="C46" s="180"/>
      <c r="D46" s="180"/>
      <c r="E46" s="180"/>
      <c r="F46" s="180"/>
      <c r="G46" s="180"/>
      <c r="H46" s="180"/>
      <c r="I46" s="180"/>
      <c r="J46" s="180"/>
      <c r="K46" s="180"/>
      <c r="L46" s="182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</row>
    <row r="47" spans="1:31" s="183" customFormat="1" ht="12" customHeight="1" x14ac:dyDescent="0.2">
      <c r="A47" s="180"/>
      <c r="B47" s="181"/>
      <c r="C47" s="179" t="s">
        <v>17</v>
      </c>
      <c r="D47" s="180"/>
      <c r="E47" s="180"/>
      <c r="F47" s="180"/>
      <c r="G47" s="180"/>
      <c r="H47" s="180"/>
      <c r="I47" s="180"/>
      <c r="J47" s="180"/>
      <c r="K47" s="180"/>
      <c r="L47" s="182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</row>
    <row r="48" spans="1:31" s="183" customFormat="1" ht="16.5" customHeight="1" x14ac:dyDescent="0.2">
      <c r="A48" s="180"/>
      <c r="B48" s="181"/>
      <c r="C48" s="180"/>
      <c r="D48" s="180"/>
      <c r="E48" s="360" t="str">
        <f>E7</f>
        <v>Turistické informační centrum v Opavě - rekonstrukce interiéru</v>
      </c>
      <c r="F48" s="361"/>
      <c r="G48" s="361"/>
      <c r="H48" s="361"/>
      <c r="I48" s="180"/>
      <c r="J48" s="180"/>
      <c r="K48" s="180"/>
      <c r="L48" s="182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</row>
    <row r="49" spans="1:47" s="183" customFormat="1" ht="12" customHeight="1" x14ac:dyDescent="0.2">
      <c r="A49" s="180"/>
      <c r="B49" s="181"/>
      <c r="C49" s="179" t="s">
        <v>95</v>
      </c>
      <c r="D49" s="180"/>
      <c r="E49" s="180"/>
      <c r="F49" s="180"/>
      <c r="G49" s="180"/>
      <c r="H49" s="180"/>
      <c r="I49" s="180"/>
      <c r="J49" s="180"/>
      <c r="K49" s="180"/>
      <c r="L49" s="182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</row>
    <row r="50" spans="1:47" s="183" customFormat="1" ht="16.5" customHeight="1" x14ac:dyDescent="0.2">
      <c r="A50" s="180"/>
      <c r="B50" s="181"/>
      <c r="C50" s="180"/>
      <c r="D50" s="180"/>
      <c r="E50" s="358" t="str">
        <f>E9</f>
        <v>07 - Všeobecné konstrukce a práce</v>
      </c>
      <c r="F50" s="359"/>
      <c r="G50" s="359"/>
      <c r="H50" s="359"/>
      <c r="I50" s="180"/>
      <c r="J50" s="180"/>
      <c r="K50" s="180"/>
      <c r="L50" s="182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</row>
    <row r="51" spans="1:47" s="183" customFormat="1" ht="6.95" customHeight="1" x14ac:dyDescent="0.2">
      <c r="A51" s="180"/>
      <c r="B51" s="181"/>
      <c r="C51" s="180"/>
      <c r="D51" s="180"/>
      <c r="E51" s="180"/>
      <c r="F51" s="180"/>
      <c r="G51" s="180"/>
      <c r="H51" s="180"/>
      <c r="I51" s="180"/>
      <c r="J51" s="180"/>
      <c r="K51" s="180"/>
      <c r="L51" s="182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</row>
    <row r="52" spans="1:47" s="183" customFormat="1" ht="12" customHeight="1" x14ac:dyDescent="0.2">
      <c r="A52" s="180"/>
      <c r="B52" s="181"/>
      <c r="C52" s="179" t="s">
        <v>21</v>
      </c>
      <c r="D52" s="180"/>
      <c r="E52" s="180"/>
      <c r="F52" s="184" t="str">
        <f>F12</f>
        <v xml:space="preserve"> </v>
      </c>
      <c r="G52" s="180"/>
      <c r="H52" s="180"/>
      <c r="I52" s="179" t="s">
        <v>23</v>
      </c>
      <c r="J52" s="185" t="str">
        <f>IF(J12="","",J12)</f>
        <v/>
      </c>
      <c r="K52" s="180"/>
      <c r="L52" s="182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</row>
    <row r="53" spans="1:47" s="183" customFormat="1" ht="6.95" customHeight="1" x14ac:dyDescent="0.2">
      <c r="A53" s="180"/>
      <c r="B53" s="181"/>
      <c r="C53" s="180"/>
      <c r="D53" s="180"/>
      <c r="E53" s="180"/>
      <c r="F53" s="180"/>
      <c r="G53" s="180"/>
      <c r="H53" s="180"/>
      <c r="I53" s="180"/>
      <c r="J53" s="180"/>
      <c r="K53" s="180"/>
      <c r="L53" s="182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</row>
    <row r="54" spans="1:47" s="183" customFormat="1" ht="40.15" customHeight="1" x14ac:dyDescent="0.2">
      <c r="A54" s="180"/>
      <c r="B54" s="181"/>
      <c r="C54" s="179" t="s">
        <v>24</v>
      </c>
      <c r="D54" s="180"/>
      <c r="E54" s="180"/>
      <c r="F54" s="184" t="str">
        <f>E15</f>
        <v>Statutární město Opava,Horní náměstí 382/69</v>
      </c>
      <c r="G54" s="180"/>
      <c r="H54" s="180"/>
      <c r="I54" s="179" t="s">
        <v>32</v>
      </c>
      <c r="J54" s="208" t="str">
        <f>E21</f>
        <v>nodum atelier,s.r.o.,Nádražní 49,739 91 Jablunkov</v>
      </c>
      <c r="K54" s="180"/>
      <c r="L54" s="182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</row>
    <row r="55" spans="1:47" s="183" customFormat="1" ht="15.2" customHeight="1" x14ac:dyDescent="0.2">
      <c r="A55" s="180"/>
      <c r="B55" s="181"/>
      <c r="C55" s="179" t="s">
        <v>30</v>
      </c>
      <c r="D55" s="180"/>
      <c r="E55" s="180"/>
      <c r="F55" s="184" t="str">
        <f>IF(E18="","",E18)</f>
        <v>Vyplň údaj</v>
      </c>
      <c r="G55" s="180"/>
      <c r="H55" s="180"/>
      <c r="I55" s="179" t="s">
        <v>37</v>
      </c>
      <c r="J55" s="208" t="str">
        <f>E24</f>
        <v xml:space="preserve"> </v>
      </c>
      <c r="K55" s="180"/>
      <c r="L55" s="182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</row>
    <row r="56" spans="1:47" s="183" customFormat="1" ht="10.35" customHeight="1" x14ac:dyDescent="0.2">
      <c r="A56" s="180"/>
      <c r="B56" s="181"/>
      <c r="C56" s="180"/>
      <c r="D56" s="180"/>
      <c r="E56" s="180"/>
      <c r="F56" s="180"/>
      <c r="G56" s="180"/>
      <c r="H56" s="180"/>
      <c r="I56" s="180"/>
      <c r="J56" s="180"/>
      <c r="K56" s="180"/>
      <c r="L56" s="182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</row>
    <row r="57" spans="1:47" s="183" customFormat="1" ht="29.25" customHeight="1" x14ac:dyDescent="0.2">
      <c r="A57" s="180"/>
      <c r="B57" s="181"/>
      <c r="C57" s="209" t="s">
        <v>97</v>
      </c>
      <c r="D57" s="197"/>
      <c r="E57" s="197"/>
      <c r="F57" s="197"/>
      <c r="G57" s="197"/>
      <c r="H57" s="197"/>
      <c r="I57" s="197"/>
      <c r="J57" s="210" t="s">
        <v>98</v>
      </c>
      <c r="K57" s="197"/>
      <c r="L57" s="182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</row>
    <row r="58" spans="1:47" s="183" customFormat="1" ht="10.35" customHeight="1" x14ac:dyDescent="0.2">
      <c r="A58" s="180"/>
      <c r="B58" s="181"/>
      <c r="C58" s="180"/>
      <c r="D58" s="180"/>
      <c r="E58" s="180"/>
      <c r="F58" s="180"/>
      <c r="G58" s="180"/>
      <c r="H58" s="180"/>
      <c r="I58" s="180"/>
      <c r="J58" s="180"/>
      <c r="K58" s="180"/>
      <c r="L58" s="182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</row>
    <row r="59" spans="1:47" s="183" customFormat="1" ht="22.9" customHeight="1" x14ac:dyDescent="0.2">
      <c r="A59" s="180"/>
      <c r="B59" s="181"/>
      <c r="C59" s="211" t="s">
        <v>72</v>
      </c>
      <c r="D59" s="180"/>
      <c r="E59" s="180"/>
      <c r="F59" s="180"/>
      <c r="G59" s="180"/>
      <c r="H59" s="180"/>
      <c r="I59" s="180"/>
      <c r="J59" s="192">
        <f>J80</f>
        <v>0</v>
      </c>
      <c r="K59" s="180"/>
      <c r="L59" s="182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U59" s="173" t="s">
        <v>99</v>
      </c>
    </row>
    <row r="60" spans="1:47" s="212" customFormat="1" ht="24.95" customHeight="1" x14ac:dyDescent="0.2">
      <c r="B60" s="213"/>
      <c r="D60" s="214" t="s">
        <v>104</v>
      </c>
      <c r="E60" s="215"/>
      <c r="F60" s="215"/>
      <c r="G60" s="215"/>
      <c r="H60" s="215"/>
      <c r="I60" s="215"/>
      <c r="J60" s="216">
        <f>J81</f>
        <v>0</v>
      </c>
      <c r="L60" s="213"/>
    </row>
    <row r="61" spans="1:47" s="183" customFormat="1" ht="21.75" customHeight="1" x14ac:dyDescent="0.2">
      <c r="A61" s="180"/>
      <c r="B61" s="181"/>
      <c r="C61" s="180"/>
      <c r="D61" s="180"/>
      <c r="E61" s="180"/>
      <c r="F61" s="180"/>
      <c r="G61" s="180"/>
      <c r="H61" s="180"/>
      <c r="I61" s="180"/>
      <c r="J61" s="180"/>
      <c r="K61" s="180"/>
      <c r="L61" s="182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</row>
    <row r="62" spans="1:47" s="183" customFormat="1" ht="6.95" customHeight="1" x14ac:dyDescent="0.2">
      <c r="A62" s="180"/>
      <c r="B62" s="204"/>
      <c r="C62" s="205"/>
      <c r="D62" s="205"/>
      <c r="E62" s="205"/>
      <c r="F62" s="205"/>
      <c r="G62" s="205"/>
      <c r="H62" s="205"/>
      <c r="I62" s="205"/>
      <c r="J62" s="205"/>
      <c r="K62" s="205"/>
      <c r="L62" s="182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</row>
    <row r="66" spans="1:63" s="183" customFormat="1" ht="6.95" customHeight="1" x14ac:dyDescent="0.2">
      <c r="A66" s="180"/>
      <c r="B66" s="206"/>
      <c r="C66" s="207"/>
      <c r="D66" s="207"/>
      <c r="E66" s="207"/>
      <c r="F66" s="207"/>
      <c r="G66" s="207"/>
      <c r="H66" s="207"/>
      <c r="I66" s="207"/>
      <c r="J66" s="207"/>
      <c r="K66" s="207"/>
      <c r="L66" s="182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</row>
    <row r="67" spans="1:63" s="183" customFormat="1" ht="24.95" customHeight="1" x14ac:dyDescent="0.2">
      <c r="A67" s="180"/>
      <c r="B67" s="181"/>
      <c r="C67" s="177" t="s">
        <v>105</v>
      </c>
      <c r="D67" s="180"/>
      <c r="E67" s="180"/>
      <c r="F67" s="180"/>
      <c r="G67" s="180"/>
      <c r="H67" s="180"/>
      <c r="I67" s="180"/>
      <c r="J67" s="180"/>
      <c r="K67" s="180"/>
      <c r="L67" s="182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</row>
    <row r="68" spans="1:63" s="183" customFormat="1" ht="6.95" customHeight="1" x14ac:dyDescent="0.2">
      <c r="A68" s="180"/>
      <c r="B68" s="181"/>
      <c r="C68" s="180"/>
      <c r="D68" s="180"/>
      <c r="E68" s="180"/>
      <c r="F68" s="180"/>
      <c r="G68" s="180"/>
      <c r="H68" s="180"/>
      <c r="I68" s="180"/>
      <c r="J68" s="180"/>
      <c r="K68" s="180"/>
      <c r="L68" s="182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</row>
    <row r="69" spans="1:63" s="183" customFormat="1" ht="12" customHeight="1" x14ac:dyDescent="0.2">
      <c r="A69" s="180"/>
      <c r="B69" s="181"/>
      <c r="C69" s="179" t="s">
        <v>17</v>
      </c>
      <c r="D69" s="180"/>
      <c r="E69" s="180"/>
      <c r="F69" s="180"/>
      <c r="G69" s="180"/>
      <c r="H69" s="180"/>
      <c r="I69" s="180"/>
      <c r="J69" s="180"/>
      <c r="K69" s="180"/>
      <c r="L69" s="182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</row>
    <row r="70" spans="1:63" s="183" customFormat="1" ht="16.5" customHeight="1" x14ac:dyDescent="0.2">
      <c r="A70" s="180"/>
      <c r="B70" s="181"/>
      <c r="C70" s="180"/>
      <c r="D70" s="180"/>
      <c r="E70" s="360" t="str">
        <f>E7</f>
        <v>Turistické informační centrum v Opavě - rekonstrukce interiéru</v>
      </c>
      <c r="F70" s="361"/>
      <c r="G70" s="361"/>
      <c r="H70" s="361"/>
      <c r="I70" s="180"/>
      <c r="J70" s="180"/>
      <c r="K70" s="180"/>
      <c r="L70" s="182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</row>
    <row r="71" spans="1:63" s="183" customFormat="1" ht="12" customHeight="1" x14ac:dyDescent="0.2">
      <c r="A71" s="180"/>
      <c r="B71" s="181"/>
      <c r="C71" s="179" t="s">
        <v>95</v>
      </c>
      <c r="D71" s="180"/>
      <c r="E71" s="180"/>
      <c r="F71" s="180"/>
      <c r="G71" s="180"/>
      <c r="H71" s="180"/>
      <c r="I71" s="180"/>
      <c r="J71" s="180"/>
      <c r="K71" s="180"/>
      <c r="L71" s="182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</row>
    <row r="72" spans="1:63" s="183" customFormat="1" ht="16.5" customHeight="1" x14ac:dyDescent="0.2">
      <c r="A72" s="180"/>
      <c r="B72" s="181"/>
      <c r="C72" s="180"/>
      <c r="D72" s="180"/>
      <c r="E72" s="358" t="str">
        <f>E9</f>
        <v>07 - Všeobecné konstrukce a práce</v>
      </c>
      <c r="F72" s="359"/>
      <c r="G72" s="359"/>
      <c r="H72" s="359"/>
      <c r="I72" s="180"/>
      <c r="J72" s="180"/>
      <c r="K72" s="180"/>
      <c r="L72" s="182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</row>
    <row r="73" spans="1:63" s="183" customFormat="1" ht="6.95" customHeight="1" x14ac:dyDescent="0.2">
      <c r="A73" s="180"/>
      <c r="B73" s="181"/>
      <c r="C73" s="180"/>
      <c r="D73" s="180"/>
      <c r="E73" s="180"/>
      <c r="F73" s="180"/>
      <c r="G73" s="180"/>
      <c r="H73" s="180"/>
      <c r="I73" s="180"/>
      <c r="J73" s="180"/>
      <c r="K73" s="180"/>
      <c r="L73" s="182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</row>
    <row r="74" spans="1:63" s="183" customFormat="1" ht="12" customHeight="1" x14ac:dyDescent="0.2">
      <c r="A74" s="180"/>
      <c r="B74" s="181"/>
      <c r="C74" s="179" t="s">
        <v>21</v>
      </c>
      <c r="D74" s="180"/>
      <c r="E74" s="180"/>
      <c r="F74" s="184" t="str">
        <f>F12</f>
        <v xml:space="preserve"> </v>
      </c>
      <c r="G74" s="180"/>
      <c r="H74" s="180"/>
      <c r="I74" s="179" t="s">
        <v>23</v>
      </c>
      <c r="J74" s="185" t="str">
        <f>IF(J12="","",J12)</f>
        <v/>
      </c>
      <c r="K74" s="180"/>
      <c r="L74" s="182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</row>
    <row r="75" spans="1:63" s="183" customFormat="1" ht="6.95" customHeight="1" x14ac:dyDescent="0.2">
      <c r="A75" s="180"/>
      <c r="B75" s="181"/>
      <c r="C75" s="180"/>
      <c r="D75" s="180"/>
      <c r="E75" s="180"/>
      <c r="F75" s="180"/>
      <c r="G75" s="180"/>
      <c r="H75" s="180"/>
      <c r="I75" s="180"/>
      <c r="J75" s="180"/>
      <c r="K75" s="180"/>
      <c r="L75" s="182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</row>
    <row r="76" spans="1:63" s="183" customFormat="1" ht="40.15" customHeight="1" x14ac:dyDescent="0.2">
      <c r="A76" s="180"/>
      <c r="B76" s="181"/>
      <c r="C76" s="179" t="s">
        <v>24</v>
      </c>
      <c r="D76" s="180"/>
      <c r="E76" s="180"/>
      <c r="F76" s="184" t="str">
        <f>E15</f>
        <v>Statutární město Opava,Horní náměstí 382/69</v>
      </c>
      <c r="G76" s="180"/>
      <c r="H76" s="180"/>
      <c r="I76" s="179" t="s">
        <v>32</v>
      </c>
      <c r="J76" s="208" t="str">
        <f>E21</f>
        <v>nodum atelier,s.r.o.,Nádražní 49,739 91 Jablunkov</v>
      </c>
      <c r="K76" s="180"/>
      <c r="L76" s="182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</row>
    <row r="77" spans="1:63" s="183" customFormat="1" ht="15.2" customHeight="1" x14ac:dyDescent="0.2">
      <c r="A77" s="180"/>
      <c r="B77" s="181"/>
      <c r="C77" s="179" t="s">
        <v>30</v>
      </c>
      <c r="D77" s="180"/>
      <c r="E77" s="180"/>
      <c r="F77" s="184" t="str">
        <f>IF(E18="","",E18)</f>
        <v>Vyplň údaj</v>
      </c>
      <c r="G77" s="180"/>
      <c r="H77" s="180"/>
      <c r="I77" s="179" t="s">
        <v>37</v>
      </c>
      <c r="J77" s="208" t="str">
        <f>E24</f>
        <v xml:space="preserve"> </v>
      </c>
      <c r="K77" s="180"/>
      <c r="L77" s="182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</row>
    <row r="78" spans="1:63" s="183" customFormat="1" ht="10.35" customHeight="1" x14ac:dyDescent="0.2">
      <c r="A78" s="180"/>
      <c r="B78" s="181"/>
      <c r="C78" s="180"/>
      <c r="D78" s="180"/>
      <c r="E78" s="180"/>
      <c r="F78" s="180"/>
      <c r="G78" s="180"/>
      <c r="H78" s="180"/>
      <c r="I78" s="180"/>
      <c r="J78" s="180"/>
      <c r="K78" s="180"/>
      <c r="L78" s="182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</row>
    <row r="79" spans="1:63" s="231" customFormat="1" ht="29.25" customHeight="1" x14ac:dyDescent="0.2">
      <c r="A79" s="222"/>
      <c r="B79" s="223"/>
      <c r="C79" s="224" t="s">
        <v>106</v>
      </c>
      <c r="D79" s="225" t="s">
        <v>59</v>
      </c>
      <c r="E79" s="225" t="s">
        <v>55</v>
      </c>
      <c r="F79" s="225" t="s">
        <v>56</v>
      </c>
      <c r="G79" s="225" t="s">
        <v>107</v>
      </c>
      <c r="H79" s="225" t="s">
        <v>108</v>
      </c>
      <c r="I79" s="225" t="s">
        <v>109</v>
      </c>
      <c r="J79" s="225" t="s">
        <v>98</v>
      </c>
      <c r="K79" s="226" t="s">
        <v>110</v>
      </c>
      <c r="L79" s="227"/>
      <c r="M79" s="228" t="s">
        <v>3</v>
      </c>
      <c r="N79" s="229" t="s">
        <v>44</v>
      </c>
      <c r="O79" s="229" t="s">
        <v>111</v>
      </c>
      <c r="P79" s="229" t="s">
        <v>112</v>
      </c>
      <c r="Q79" s="229" t="s">
        <v>113</v>
      </c>
      <c r="R79" s="229" t="s">
        <v>114</v>
      </c>
      <c r="S79" s="229" t="s">
        <v>115</v>
      </c>
      <c r="T79" s="230" t="s">
        <v>116</v>
      </c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</row>
    <row r="80" spans="1:63" s="183" customFormat="1" ht="22.9" customHeight="1" x14ac:dyDescent="0.25">
      <c r="A80" s="180"/>
      <c r="B80" s="181"/>
      <c r="C80" s="232" t="s">
        <v>117</v>
      </c>
      <c r="D80" s="180"/>
      <c r="E80" s="180"/>
      <c r="F80" s="180"/>
      <c r="G80" s="180"/>
      <c r="H80" s="180"/>
      <c r="I80" s="180"/>
      <c r="J80" s="233">
        <f>BK80</f>
        <v>0</v>
      </c>
      <c r="K80" s="180"/>
      <c r="L80" s="181"/>
      <c r="M80" s="234"/>
      <c r="N80" s="235"/>
      <c r="O80" s="190"/>
      <c r="P80" s="236">
        <f>P81</f>
        <v>0</v>
      </c>
      <c r="Q80" s="190"/>
      <c r="R80" s="236">
        <f>R81</f>
        <v>0</v>
      </c>
      <c r="S80" s="190"/>
      <c r="T80" s="237">
        <f>T81</f>
        <v>0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T80" s="173" t="s">
        <v>73</v>
      </c>
      <c r="AU80" s="173" t="s">
        <v>99</v>
      </c>
      <c r="BK80" s="238">
        <f>BK81</f>
        <v>0</v>
      </c>
    </row>
    <row r="81" spans="1:65" s="239" customFormat="1" ht="25.9" customHeight="1" x14ac:dyDescent="0.2">
      <c r="B81" s="240"/>
      <c r="D81" s="241" t="s">
        <v>73</v>
      </c>
      <c r="E81" s="242" t="s">
        <v>158</v>
      </c>
      <c r="F81" s="242" t="s">
        <v>159</v>
      </c>
      <c r="J81" s="243">
        <f>BK81</f>
        <v>0</v>
      </c>
      <c r="L81" s="240"/>
      <c r="M81" s="244"/>
      <c r="N81" s="245"/>
      <c r="O81" s="245"/>
      <c r="P81" s="246">
        <f>SUM(P82:P93)</f>
        <v>0</v>
      </c>
      <c r="Q81" s="245"/>
      <c r="R81" s="246">
        <f>SUM(R82:R93)</f>
        <v>0</v>
      </c>
      <c r="S81" s="245"/>
      <c r="T81" s="247">
        <f>SUM(T82:T93)</f>
        <v>0</v>
      </c>
      <c r="AR81" s="241" t="s">
        <v>124</v>
      </c>
      <c r="AT81" s="248" t="s">
        <v>73</v>
      </c>
      <c r="AU81" s="248" t="s">
        <v>74</v>
      </c>
      <c r="AY81" s="241" t="s">
        <v>120</v>
      </c>
      <c r="BK81" s="249">
        <f>SUM(BK82:BK93)</f>
        <v>0</v>
      </c>
    </row>
    <row r="82" spans="1:65" s="183" customFormat="1" ht="16.5" customHeight="1" x14ac:dyDescent="0.2">
      <c r="A82" s="180"/>
      <c r="B82" s="181"/>
      <c r="C82" s="305">
        <v>1</v>
      </c>
      <c r="D82" s="305" t="s">
        <v>122</v>
      </c>
      <c r="E82" s="253" t="s">
        <v>162</v>
      </c>
      <c r="F82" s="254" t="s">
        <v>359</v>
      </c>
      <c r="G82" s="255" t="s">
        <v>222</v>
      </c>
      <c r="H82" s="256">
        <v>1</v>
      </c>
      <c r="I82" s="77"/>
      <c r="J82" s="257">
        <f>ROUND(I82*H82,2)</f>
        <v>0</v>
      </c>
      <c r="K82" s="254" t="s">
        <v>3</v>
      </c>
      <c r="L82" s="181"/>
      <c r="M82" s="258" t="s">
        <v>3</v>
      </c>
      <c r="N82" s="259" t="s">
        <v>45</v>
      </c>
      <c r="O82" s="260"/>
      <c r="P82" s="261">
        <f>O82*H82</f>
        <v>0</v>
      </c>
      <c r="Q82" s="261">
        <v>0</v>
      </c>
      <c r="R82" s="261">
        <f>Q82*H82</f>
        <v>0</v>
      </c>
      <c r="S82" s="261">
        <v>0</v>
      </c>
      <c r="T82" s="262">
        <f>S82*H82</f>
        <v>0</v>
      </c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R82" s="263" t="s">
        <v>161</v>
      </c>
      <c r="AT82" s="263" t="s">
        <v>122</v>
      </c>
      <c r="AU82" s="263" t="s">
        <v>80</v>
      </c>
      <c r="AY82" s="173" t="s">
        <v>120</v>
      </c>
      <c r="BE82" s="264">
        <f>IF(N82="základní",J82,0)</f>
        <v>0</v>
      </c>
      <c r="BF82" s="264">
        <f>IF(N82="snížená",J82,0)</f>
        <v>0</v>
      </c>
      <c r="BG82" s="264">
        <f>IF(N82="zákl. přenesená",J82,0)</f>
        <v>0</v>
      </c>
      <c r="BH82" s="264">
        <f>IF(N82="sníž. přenesená",J82,0)</f>
        <v>0</v>
      </c>
      <c r="BI82" s="264">
        <f>IF(N82="nulová",J82,0)</f>
        <v>0</v>
      </c>
      <c r="BJ82" s="173" t="s">
        <v>80</v>
      </c>
      <c r="BK82" s="264">
        <f>ROUND(I82*H82,2)</f>
        <v>0</v>
      </c>
      <c r="BL82" s="173" t="s">
        <v>161</v>
      </c>
      <c r="BM82" s="263" t="s">
        <v>360</v>
      </c>
    </row>
    <row r="83" spans="1:65" s="276" customFormat="1" x14ac:dyDescent="0.2">
      <c r="B83" s="277"/>
      <c r="C83" s="307"/>
      <c r="D83" s="314" t="s">
        <v>125</v>
      </c>
      <c r="E83" s="278" t="s">
        <v>3</v>
      </c>
      <c r="F83" s="279" t="s">
        <v>80</v>
      </c>
      <c r="H83" s="280">
        <v>1</v>
      </c>
      <c r="I83" s="80"/>
      <c r="L83" s="277"/>
      <c r="M83" s="281"/>
      <c r="N83" s="282"/>
      <c r="O83" s="282"/>
      <c r="P83" s="282"/>
      <c r="Q83" s="282"/>
      <c r="R83" s="282"/>
      <c r="S83" s="282"/>
      <c r="T83" s="283"/>
      <c r="AT83" s="278" t="s">
        <v>125</v>
      </c>
      <c r="AU83" s="278" t="s">
        <v>80</v>
      </c>
      <c r="AV83" s="276" t="s">
        <v>81</v>
      </c>
      <c r="AW83" s="276" t="s">
        <v>36</v>
      </c>
      <c r="AX83" s="276" t="s">
        <v>74</v>
      </c>
      <c r="AY83" s="278" t="s">
        <v>120</v>
      </c>
    </row>
    <row r="84" spans="1:65" s="284" customFormat="1" x14ac:dyDescent="0.2">
      <c r="B84" s="285"/>
      <c r="C84" s="308"/>
      <c r="D84" s="314" t="s">
        <v>125</v>
      </c>
      <c r="E84" s="286" t="s">
        <v>3</v>
      </c>
      <c r="F84" s="287" t="s">
        <v>126</v>
      </c>
      <c r="H84" s="288">
        <v>1</v>
      </c>
      <c r="I84" s="81"/>
      <c r="L84" s="285"/>
      <c r="M84" s="289"/>
      <c r="N84" s="290"/>
      <c r="O84" s="290"/>
      <c r="P84" s="290"/>
      <c r="Q84" s="290"/>
      <c r="R84" s="290"/>
      <c r="S84" s="290"/>
      <c r="T84" s="291"/>
      <c r="AT84" s="286" t="s">
        <v>125</v>
      </c>
      <c r="AU84" s="286" t="s">
        <v>80</v>
      </c>
      <c r="AV84" s="284" t="s">
        <v>124</v>
      </c>
      <c r="AW84" s="284" t="s">
        <v>36</v>
      </c>
      <c r="AX84" s="284" t="s">
        <v>80</v>
      </c>
      <c r="AY84" s="286" t="s">
        <v>120</v>
      </c>
    </row>
    <row r="85" spans="1:65" s="183" customFormat="1" ht="24.2" customHeight="1" x14ac:dyDescent="0.2">
      <c r="A85" s="180"/>
      <c r="B85" s="181"/>
      <c r="C85" s="305">
        <v>2</v>
      </c>
      <c r="D85" s="305" t="s">
        <v>122</v>
      </c>
      <c r="E85" s="253" t="s">
        <v>164</v>
      </c>
      <c r="F85" s="254" t="s">
        <v>361</v>
      </c>
      <c r="G85" s="255" t="s">
        <v>222</v>
      </c>
      <c r="H85" s="256">
        <v>1</v>
      </c>
      <c r="I85" s="77"/>
      <c r="J85" s="257">
        <f>ROUND(I85*H85,2)</f>
        <v>0</v>
      </c>
      <c r="K85" s="254" t="s">
        <v>3</v>
      </c>
      <c r="L85" s="181"/>
      <c r="M85" s="258" t="s">
        <v>3</v>
      </c>
      <c r="N85" s="259" t="s">
        <v>45</v>
      </c>
      <c r="O85" s="260"/>
      <c r="P85" s="261">
        <f>O85*H85</f>
        <v>0</v>
      </c>
      <c r="Q85" s="261">
        <v>0</v>
      </c>
      <c r="R85" s="261">
        <f>Q85*H85</f>
        <v>0</v>
      </c>
      <c r="S85" s="261">
        <v>0</v>
      </c>
      <c r="T85" s="262">
        <f>S85*H85</f>
        <v>0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R85" s="263" t="s">
        <v>161</v>
      </c>
      <c r="AT85" s="263" t="s">
        <v>122</v>
      </c>
      <c r="AU85" s="263" t="s">
        <v>80</v>
      </c>
      <c r="AY85" s="173" t="s">
        <v>120</v>
      </c>
      <c r="BE85" s="264">
        <f>IF(N85="základní",J85,0)</f>
        <v>0</v>
      </c>
      <c r="BF85" s="264">
        <f>IF(N85="snížená",J85,0)</f>
        <v>0</v>
      </c>
      <c r="BG85" s="264">
        <f>IF(N85="zákl. přenesená",J85,0)</f>
        <v>0</v>
      </c>
      <c r="BH85" s="264">
        <f>IF(N85="sníž. přenesená",J85,0)</f>
        <v>0</v>
      </c>
      <c r="BI85" s="264">
        <f>IF(N85="nulová",J85,0)</f>
        <v>0</v>
      </c>
      <c r="BJ85" s="173" t="s">
        <v>80</v>
      </c>
      <c r="BK85" s="264">
        <f>ROUND(I85*H85,2)</f>
        <v>0</v>
      </c>
      <c r="BL85" s="173" t="s">
        <v>161</v>
      </c>
      <c r="BM85" s="263" t="s">
        <v>362</v>
      </c>
    </row>
    <row r="86" spans="1:65" s="276" customFormat="1" x14ac:dyDescent="0.2">
      <c r="B86" s="277"/>
      <c r="C86" s="307"/>
      <c r="D86" s="314" t="s">
        <v>125</v>
      </c>
      <c r="E86" s="278" t="s">
        <v>3</v>
      </c>
      <c r="F86" s="279" t="s">
        <v>80</v>
      </c>
      <c r="H86" s="280">
        <v>1</v>
      </c>
      <c r="I86" s="80"/>
      <c r="L86" s="277"/>
      <c r="M86" s="281"/>
      <c r="N86" s="282"/>
      <c r="O86" s="282"/>
      <c r="P86" s="282"/>
      <c r="Q86" s="282"/>
      <c r="R86" s="282"/>
      <c r="S86" s="282"/>
      <c r="T86" s="283"/>
      <c r="AT86" s="278" t="s">
        <v>125</v>
      </c>
      <c r="AU86" s="278" t="s">
        <v>80</v>
      </c>
      <c r="AV86" s="276" t="s">
        <v>81</v>
      </c>
      <c r="AW86" s="276" t="s">
        <v>36</v>
      </c>
      <c r="AX86" s="276" t="s">
        <v>74</v>
      </c>
      <c r="AY86" s="278" t="s">
        <v>120</v>
      </c>
    </row>
    <row r="87" spans="1:65" s="284" customFormat="1" x14ac:dyDescent="0.2">
      <c r="B87" s="285"/>
      <c r="C87" s="308"/>
      <c r="D87" s="314" t="s">
        <v>125</v>
      </c>
      <c r="E87" s="286" t="s">
        <v>3</v>
      </c>
      <c r="F87" s="287" t="s">
        <v>126</v>
      </c>
      <c r="H87" s="288">
        <v>1</v>
      </c>
      <c r="I87" s="81"/>
      <c r="L87" s="285"/>
      <c r="M87" s="289"/>
      <c r="N87" s="290"/>
      <c r="O87" s="290"/>
      <c r="P87" s="290"/>
      <c r="Q87" s="290"/>
      <c r="R87" s="290"/>
      <c r="S87" s="290"/>
      <c r="T87" s="291"/>
      <c r="AT87" s="286" t="s">
        <v>125</v>
      </c>
      <c r="AU87" s="286" t="s">
        <v>80</v>
      </c>
      <c r="AV87" s="284" t="s">
        <v>124</v>
      </c>
      <c r="AW87" s="284" t="s">
        <v>36</v>
      </c>
      <c r="AX87" s="284" t="s">
        <v>80</v>
      </c>
      <c r="AY87" s="286" t="s">
        <v>120</v>
      </c>
    </row>
    <row r="88" spans="1:65" s="183" customFormat="1" ht="16.5" customHeight="1" x14ac:dyDescent="0.2">
      <c r="A88" s="180"/>
      <c r="B88" s="181"/>
      <c r="C88" s="305">
        <v>3</v>
      </c>
      <c r="D88" s="305" t="s">
        <v>122</v>
      </c>
      <c r="E88" s="253" t="s">
        <v>165</v>
      </c>
      <c r="F88" s="254" t="s">
        <v>363</v>
      </c>
      <c r="G88" s="255" t="s">
        <v>222</v>
      </c>
      <c r="H88" s="256">
        <v>1</v>
      </c>
      <c r="I88" s="77"/>
      <c r="J88" s="257">
        <f>ROUND(I88*H88,2)</f>
        <v>0</v>
      </c>
      <c r="K88" s="254" t="s">
        <v>3</v>
      </c>
      <c r="L88" s="181"/>
      <c r="M88" s="258" t="s">
        <v>3</v>
      </c>
      <c r="N88" s="259" t="s">
        <v>45</v>
      </c>
      <c r="O88" s="260"/>
      <c r="P88" s="261">
        <f>O88*H88</f>
        <v>0</v>
      </c>
      <c r="Q88" s="261">
        <v>0</v>
      </c>
      <c r="R88" s="261">
        <f>Q88*H88</f>
        <v>0</v>
      </c>
      <c r="S88" s="261">
        <v>0</v>
      </c>
      <c r="T88" s="262">
        <f>S88*H88</f>
        <v>0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R88" s="263" t="s">
        <v>161</v>
      </c>
      <c r="AT88" s="263" t="s">
        <v>122</v>
      </c>
      <c r="AU88" s="263" t="s">
        <v>80</v>
      </c>
      <c r="AY88" s="173" t="s">
        <v>120</v>
      </c>
      <c r="BE88" s="264">
        <f>IF(N88="základní",J88,0)</f>
        <v>0</v>
      </c>
      <c r="BF88" s="264">
        <f>IF(N88="snížená",J88,0)</f>
        <v>0</v>
      </c>
      <c r="BG88" s="264">
        <f>IF(N88="zákl. přenesená",J88,0)</f>
        <v>0</v>
      </c>
      <c r="BH88" s="264">
        <f>IF(N88="sníž. přenesená",J88,0)</f>
        <v>0</v>
      </c>
      <c r="BI88" s="264">
        <f>IF(N88="nulová",J88,0)</f>
        <v>0</v>
      </c>
      <c r="BJ88" s="173" t="s">
        <v>80</v>
      </c>
      <c r="BK88" s="264">
        <f>ROUND(I88*H88,2)</f>
        <v>0</v>
      </c>
      <c r="BL88" s="173" t="s">
        <v>161</v>
      </c>
      <c r="BM88" s="263" t="s">
        <v>364</v>
      </c>
    </row>
    <row r="89" spans="1:65" s="276" customFormat="1" x14ac:dyDescent="0.2">
      <c r="B89" s="277"/>
      <c r="C89" s="307"/>
      <c r="D89" s="314" t="s">
        <v>125</v>
      </c>
      <c r="E89" s="278" t="s">
        <v>3</v>
      </c>
      <c r="F89" s="279" t="s">
        <v>80</v>
      </c>
      <c r="H89" s="280">
        <v>1</v>
      </c>
      <c r="I89" s="80"/>
      <c r="L89" s="277"/>
      <c r="M89" s="281"/>
      <c r="N89" s="282"/>
      <c r="O89" s="282"/>
      <c r="P89" s="282"/>
      <c r="Q89" s="282"/>
      <c r="R89" s="282"/>
      <c r="S89" s="282"/>
      <c r="T89" s="283"/>
      <c r="AT89" s="278" t="s">
        <v>125</v>
      </c>
      <c r="AU89" s="278" t="s">
        <v>80</v>
      </c>
      <c r="AV89" s="276" t="s">
        <v>81</v>
      </c>
      <c r="AW89" s="276" t="s">
        <v>36</v>
      </c>
      <c r="AX89" s="276" t="s">
        <v>74</v>
      </c>
      <c r="AY89" s="278" t="s">
        <v>120</v>
      </c>
    </row>
    <row r="90" spans="1:65" s="284" customFormat="1" x14ac:dyDescent="0.2">
      <c r="B90" s="285"/>
      <c r="C90" s="308"/>
      <c r="D90" s="314" t="s">
        <v>125</v>
      </c>
      <c r="E90" s="286" t="s">
        <v>3</v>
      </c>
      <c r="F90" s="287" t="s">
        <v>126</v>
      </c>
      <c r="H90" s="288">
        <v>1</v>
      </c>
      <c r="I90" s="81"/>
      <c r="L90" s="285"/>
      <c r="M90" s="289"/>
      <c r="N90" s="290"/>
      <c r="O90" s="290"/>
      <c r="P90" s="290"/>
      <c r="Q90" s="290"/>
      <c r="R90" s="290"/>
      <c r="S90" s="290"/>
      <c r="T90" s="291"/>
      <c r="AT90" s="286" t="s">
        <v>125</v>
      </c>
      <c r="AU90" s="286" t="s">
        <v>80</v>
      </c>
      <c r="AV90" s="284" t="s">
        <v>124</v>
      </c>
      <c r="AW90" s="284" t="s">
        <v>36</v>
      </c>
      <c r="AX90" s="284" t="s">
        <v>80</v>
      </c>
      <c r="AY90" s="286" t="s">
        <v>120</v>
      </c>
    </row>
    <row r="91" spans="1:65" s="183" customFormat="1" ht="16.5" customHeight="1" x14ac:dyDescent="0.2">
      <c r="A91" s="180"/>
      <c r="B91" s="181"/>
      <c r="C91" s="305">
        <v>4</v>
      </c>
      <c r="D91" s="305" t="s">
        <v>122</v>
      </c>
      <c r="E91" s="253" t="s">
        <v>166</v>
      </c>
      <c r="F91" s="254" t="s">
        <v>365</v>
      </c>
      <c r="G91" s="255" t="s">
        <v>222</v>
      </c>
      <c r="H91" s="256">
        <v>1</v>
      </c>
      <c r="I91" s="77"/>
      <c r="J91" s="257">
        <f>ROUND(I91*H91,2)</f>
        <v>0</v>
      </c>
      <c r="K91" s="254" t="s">
        <v>3</v>
      </c>
      <c r="L91" s="181"/>
      <c r="M91" s="258" t="s">
        <v>3</v>
      </c>
      <c r="N91" s="259" t="s">
        <v>45</v>
      </c>
      <c r="O91" s="260"/>
      <c r="P91" s="261">
        <f>O91*H91</f>
        <v>0</v>
      </c>
      <c r="Q91" s="261">
        <v>0</v>
      </c>
      <c r="R91" s="261">
        <f>Q91*H91</f>
        <v>0</v>
      </c>
      <c r="S91" s="261">
        <v>0</v>
      </c>
      <c r="T91" s="262">
        <f>S91*H91</f>
        <v>0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R91" s="263" t="s">
        <v>161</v>
      </c>
      <c r="AT91" s="263" t="s">
        <v>122</v>
      </c>
      <c r="AU91" s="263" t="s">
        <v>80</v>
      </c>
      <c r="AY91" s="173" t="s">
        <v>120</v>
      </c>
      <c r="BE91" s="264">
        <f>IF(N91="základní",J91,0)</f>
        <v>0</v>
      </c>
      <c r="BF91" s="264">
        <f>IF(N91="snížená",J91,0)</f>
        <v>0</v>
      </c>
      <c r="BG91" s="264">
        <f>IF(N91="zákl. přenesená",J91,0)</f>
        <v>0</v>
      </c>
      <c r="BH91" s="264">
        <f>IF(N91="sníž. přenesená",J91,0)</f>
        <v>0</v>
      </c>
      <c r="BI91" s="264">
        <f>IF(N91="nulová",J91,0)</f>
        <v>0</v>
      </c>
      <c r="BJ91" s="173" t="s">
        <v>80</v>
      </c>
      <c r="BK91" s="264">
        <f>ROUND(I91*H91,2)</f>
        <v>0</v>
      </c>
      <c r="BL91" s="173" t="s">
        <v>161</v>
      </c>
      <c r="BM91" s="263" t="s">
        <v>366</v>
      </c>
    </row>
    <row r="92" spans="1:65" s="276" customFormat="1" x14ac:dyDescent="0.2">
      <c r="B92" s="277"/>
      <c r="C92" s="307"/>
      <c r="D92" s="314" t="s">
        <v>125</v>
      </c>
      <c r="E92" s="278" t="s">
        <v>3</v>
      </c>
      <c r="F92" s="279" t="s">
        <v>80</v>
      </c>
      <c r="H92" s="280">
        <v>1</v>
      </c>
      <c r="I92" s="80"/>
      <c r="L92" s="277"/>
      <c r="M92" s="281"/>
      <c r="N92" s="282"/>
      <c r="O92" s="282"/>
      <c r="P92" s="282"/>
      <c r="Q92" s="282"/>
      <c r="R92" s="282"/>
      <c r="S92" s="282"/>
      <c r="T92" s="283"/>
      <c r="AT92" s="278" t="s">
        <v>125</v>
      </c>
      <c r="AU92" s="278" t="s">
        <v>80</v>
      </c>
      <c r="AV92" s="276" t="s">
        <v>81</v>
      </c>
      <c r="AW92" s="276" t="s">
        <v>36</v>
      </c>
      <c r="AX92" s="276" t="s">
        <v>74</v>
      </c>
      <c r="AY92" s="278" t="s">
        <v>120</v>
      </c>
    </row>
    <row r="93" spans="1:65" s="284" customFormat="1" x14ac:dyDescent="0.2">
      <c r="B93" s="285"/>
      <c r="D93" s="270" t="s">
        <v>125</v>
      </c>
      <c r="E93" s="286" t="s">
        <v>3</v>
      </c>
      <c r="F93" s="287" t="s">
        <v>126</v>
      </c>
      <c r="H93" s="288">
        <v>1</v>
      </c>
      <c r="I93" s="81"/>
      <c r="L93" s="285"/>
      <c r="M93" s="289"/>
      <c r="N93" s="290"/>
      <c r="O93" s="290"/>
      <c r="P93" s="290"/>
      <c r="Q93" s="290"/>
      <c r="R93" s="290"/>
      <c r="S93" s="290"/>
      <c r="T93" s="291"/>
      <c r="AT93" s="286" t="s">
        <v>125</v>
      </c>
      <c r="AU93" s="286" t="s">
        <v>80</v>
      </c>
      <c r="AV93" s="284" t="s">
        <v>124</v>
      </c>
      <c r="AW93" s="284" t="s">
        <v>36</v>
      </c>
      <c r="AX93" s="284" t="s">
        <v>80</v>
      </c>
      <c r="AY93" s="286" t="s">
        <v>120</v>
      </c>
    </row>
    <row r="94" spans="1:65" s="183" customFormat="1" ht="6.95" customHeight="1" x14ac:dyDescent="0.2">
      <c r="A94" s="180"/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181"/>
      <c r="M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</row>
  </sheetData>
  <sheetProtection algorithmName="SHA-512" hashValue="dRBEXkyBWkgsDXaT13iGR7qpcC7zwzXvGjECwlJVB4gBOpXfMxzy1jEagJtsD+Vas/G9oyl2kH1La+ZUPS8PmQ==" saltValue="0qWG30/bHnSxhTFDxiqilg==" spinCount="100000" sheet="1" objects="1" scenarios="1"/>
  <autoFilter ref="C79:K93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211" zoomScale="110" zoomScaleNormal="110" workbookViewId="0"/>
  </sheetViews>
  <sheetFormatPr defaultRowHeight="11.25" x14ac:dyDescent="0.2"/>
  <cols>
    <col min="1" max="1" width="8.33203125" style="83" customWidth="1"/>
    <col min="2" max="2" width="1.6640625" style="83" customWidth="1"/>
    <col min="3" max="4" width="5" style="83" customWidth="1"/>
    <col min="5" max="5" width="11.6640625" style="83" customWidth="1"/>
    <col min="6" max="6" width="9.1640625" style="83" customWidth="1"/>
    <col min="7" max="7" width="5" style="83" customWidth="1"/>
    <col min="8" max="8" width="77.83203125" style="83" customWidth="1"/>
    <col min="9" max="10" width="20" style="83" customWidth="1"/>
    <col min="11" max="11" width="1.6640625" style="83" customWidth="1"/>
  </cols>
  <sheetData>
    <row r="1" spans="2:11" s="1" customFormat="1" ht="37.5" customHeight="1" x14ac:dyDescent="0.2"/>
    <row r="2" spans="2:11" s="1" customFormat="1" ht="7.5" customHeight="1" x14ac:dyDescent="0.2">
      <c r="B2" s="84"/>
      <c r="C2" s="85"/>
      <c r="D2" s="85"/>
      <c r="E2" s="85"/>
      <c r="F2" s="85"/>
      <c r="G2" s="85"/>
      <c r="H2" s="85"/>
      <c r="I2" s="85"/>
      <c r="J2" s="85"/>
      <c r="K2" s="86"/>
    </row>
    <row r="3" spans="2:11" s="8" customFormat="1" ht="45" customHeight="1" x14ac:dyDescent="0.2">
      <c r="B3" s="87"/>
      <c r="C3" s="369" t="s">
        <v>367</v>
      </c>
      <c r="D3" s="369"/>
      <c r="E3" s="369"/>
      <c r="F3" s="369"/>
      <c r="G3" s="369"/>
      <c r="H3" s="369"/>
      <c r="I3" s="369"/>
      <c r="J3" s="369"/>
      <c r="K3" s="88"/>
    </row>
    <row r="4" spans="2:11" s="1" customFormat="1" ht="25.5" customHeight="1" x14ac:dyDescent="0.3">
      <c r="B4" s="89"/>
      <c r="C4" s="368" t="s">
        <v>368</v>
      </c>
      <c r="D4" s="368"/>
      <c r="E4" s="368"/>
      <c r="F4" s="368"/>
      <c r="G4" s="368"/>
      <c r="H4" s="368"/>
      <c r="I4" s="368"/>
      <c r="J4" s="368"/>
      <c r="K4" s="90"/>
    </row>
    <row r="5" spans="2:11" s="1" customFormat="1" ht="5.25" customHeight="1" x14ac:dyDescent="0.2">
      <c r="B5" s="89"/>
      <c r="C5" s="91"/>
      <c r="D5" s="91"/>
      <c r="E5" s="91"/>
      <c r="F5" s="91"/>
      <c r="G5" s="91"/>
      <c r="H5" s="91"/>
      <c r="I5" s="91"/>
      <c r="J5" s="91"/>
      <c r="K5" s="90"/>
    </row>
    <row r="6" spans="2:11" s="1" customFormat="1" ht="15" customHeight="1" x14ac:dyDescent="0.2">
      <c r="B6" s="89"/>
      <c r="C6" s="367" t="s">
        <v>369</v>
      </c>
      <c r="D6" s="367"/>
      <c r="E6" s="367"/>
      <c r="F6" s="367"/>
      <c r="G6" s="367"/>
      <c r="H6" s="367"/>
      <c r="I6" s="367"/>
      <c r="J6" s="367"/>
      <c r="K6" s="90"/>
    </row>
    <row r="7" spans="2:11" s="1" customFormat="1" ht="15" customHeight="1" x14ac:dyDescent="0.2">
      <c r="B7" s="93"/>
      <c r="C7" s="367" t="s">
        <v>370</v>
      </c>
      <c r="D7" s="367"/>
      <c r="E7" s="367"/>
      <c r="F7" s="367"/>
      <c r="G7" s="367"/>
      <c r="H7" s="367"/>
      <c r="I7" s="367"/>
      <c r="J7" s="367"/>
      <c r="K7" s="90"/>
    </row>
    <row r="8" spans="2:11" s="1" customFormat="1" ht="12.75" customHeight="1" x14ac:dyDescent="0.2">
      <c r="B8" s="93"/>
      <c r="C8" s="92"/>
      <c r="D8" s="92"/>
      <c r="E8" s="92"/>
      <c r="F8" s="92"/>
      <c r="G8" s="92"/>
      <c r="H8" s="92"/>
      <c r="I8" s="92"/>
      <c r="J8" s="92"/>
      <c r="K8" s="90"/>
    </row>
    <row r="9" spans="2:11" s="1" customFormat="1" ht="15" customHeight="1" x14ac:dyDescent="0.2">
      <c r="B9" s="93"/>
      <c r="C9" s="367" t="s">
        <v>371</v>
      </c>
      <c r="D9" s="367"/>
      <c r="E9" s="367"/>
      <c r="F9" s="367"/>
      <c r="G9" s="367"/>
      <c r="H9" s="367"/>
      <c r="I9" s="367"/>
      <c r="J9" s="367"/>
      <c r="K9" s="90"/>
    </row>
    <row r="10" spans="2:11" s="1" customFormat="1" ht="15" customHeight="1" x14ac:dyDescent="0.2">
      <c r="B10" s="93"/>
      <c r="C10" s="92"/>
      <c r="D10" s="367" t="s">
        <v>372</v>
      </c>
      <c r="E10" s="367"/>
      <c r="F10" s="367"/>
      <c r="G10" s="367"/>
      <c r="H10" s="367"/>
      <c r="I10" s="367"/>
      <c r="J10" s="367"/>
      <c r="K10" s="90"/>
    </row>
    <row r="11" spans="2:11" s="1" customFormat="1" ht="15" customHeight="1" x14ac:dyDescent="0.2">
      <c r="B11" s="93"/>
      <c r="C11" s="94"/>
      <c r="D11" s="367" t="s">
        <v>373</v>
      </c>
      <c r="E11" s="367"/>
      <c r="F11" s="367"/>
      <c r="G11" s="367"/>
      <c r="H11" s="367"/>
      <c r="I11" s="367"/>
      <c r="J11" s="367"/>
      <c r="K11" s="90"/>
    </row>
    <row r="12" spans="2:11" s="1" customFormat="1" ht="15" customHeight="1" x14ac:dyDescent="0.2">
      <c r="B12" s="93"/>
      <c r="C12" s="94"/>
      <c r="D12" s="92"/>
      <c r="E12" s="92"/>
      <c r="F12" s="92"/>
      <c r="G12" s="92"/>
      <c r="H12" s="92"/>
      <c r="I12" s="92"/>
      <c r="J12" s="92"/>
      <c r="K12" s="90"/>
    </row>
    <row r="13" spans="2:11" s="1" customFormat="1" ht="15" customHeight="1" x14ac:dyDescent="0.2">
      <c r="B13" s="93"/>
      <c r="C13" s="94"/>
      <c r="D13" s="95" t="s">
        <v>374</v>
      </c>
      <c r="E13" s="92"/>
      <c r="F13" s="92"/>
      <c r="G13" s="92"/>
      <c r="H13" s="92"/>
      <c r="I13" s="92"/>
      <c r="J13" s="92"/>
      <c r="K13" s="90"/>
    </row>
    <row r="14" spans="2:11" s="1" customFormat="1" ht="12.75" customHeight="1" x14ac:dyDescent="0.2">
      <c r="B14" s="93"/>
      <c r="C14" s="94"/>
      <c r="D14" s="94"/>
      <c r="E14" s="94"/>
      <c r="F14" s="94"/>
      <c r="G14" s="94"/>
      <c r="H14" s="94"/>
      <c r="I14" s="94"/>
      <c r="J14" s="94"/>
      <c r="K14" s="90"/>
    </row>
    <row r="15" spans="2:11" s="1" customFormat="1" ht="15" customHeight="1" x14ac:dyDescent="0.2">
      <c r="B15" s="93"/>
      <c r="C15" s="94"/>
      <c r="D15" s="367" t="s">
        <v>375</v>
      </c>
      <c r="E15" s="367"/>
      <c r="F15" s="367"/>
      <c r="G15" s="367"/>
      <c r="H15" s="367"/>
      <c r="I15" s="367"/>
      <c r="J15" s="367"/>
      <c r="K15" s="90"/>
    </row>
    <row r="16" spans="2:11" s="1" customFormat="1" ht="15" customHeight="1" x14ac:dyDescent="0.2">
      <c r="B16" s="93"/>
      <c r="C16" s="94"/>
      <c r="D16" s="367" t="s">
        <v>376</v>
      </c>
      <c r="E16" s="367"/>
      <c r="F16" s="367"/>
      <c r="G16" s="367"/>
      <c r="H16" s="367"/>
      <c r="I16" s="367"/>
      <c r="J16" s="367"/>
      <c r="K16" s="90"/>
    </row>
    <row r="17" spans="2:11" s="1" customFormat="1" ht="15" customHeight="1" x14ac:dyDescent="0.2">
      <c r="B17" s="93"/>
      <c r="C17" s="94"/>
      <c r="D17" s="367" t="s">
        <v>377</v>
      </c>
      <c r="E17" s="367"/>
      <c r="F17" s="367"/>
      <c r="G17" s="367"/>
      <c r="H17" s="367"/>
      <c r="I17" s="367"/>
      <c r="J17" s="367"/>
      <c r="K17" s="90"/>
    </row>
    <row r="18" spans="2:11" s="1" customFormat="1" ht="15" customHeight="1" x14ac:dyDescent="0.2">
      <c r="B18" s="93"/>
      <c r="C18" s="94"/>
      <c r="D18" s="94"/>
      <c r="E18" s="96" t="s">
        <v>79</v>
      </c>
      <c r="F18" s="367" t="s">
        <v>378</v>
      </c>
      <c r="G18" s="367"/>
      <c r="H18" s="367"/>
      <c r="I18" s="367"/>
      <c r="J18" s="367"/>
      <c r="K18" s="90"/>
    </row>
    <row r="19" spans="2:11" s="1" customFormat="1" ht="15" customHeight="1" x14ac:dyDescent="0.2">
      <c r="B19" s="93"/>
      <c r="C19" s="94"/>
      <c r="D19" s="94"/>
      <c r="E19" s="96" t="s">
        <v>379</v>
      </c>
      <c r="F19" s="367" t="s">
        <v>380</v>
      </c>
      <c r="G19" s="367"/>
      <c r="H19" s="367"/>
      <c r="I19" s="367"/>
      <c r="J19" s="367"/>
      <c r="K19" s="90"/>
    </row>
    <row r="20" spans="2:11" s="1" customFormat="1" ht="15" customHeight="1" x14ac:dyDescent="0.2">
      <c r="B20" s="93"/>
      <c r="C20" s="94"/>
      <c r="D20" s="94"/>
      <c r="E20" s="96" t="s">
        <v>381</v>
      </c>
      <c r="F20" s="367" t="s">
        <v>382</v>
      </c>
      <c r="G20" s="367"/>
      <c r="H20" s="367"/>
      <c r="I20" s="367"/>
      <c r="J20" s="367"/>
      <c r="K20" s="90"/>
    </row>
    <row r="21" spans="2:11" s="1" customFormat="1" ht="15" customHeight="1" x14ac:dyDescent="0.2">
      <c r="B21" s="93"/>
      <c r="C21" s="94"/>
      <c r="D21" s="94"/>
      <c r="E21" s="96" t="s">
        <v>383</v>
      </c>
      <c r="F21" s="367" t="s">
        <v>384</v>
      </c>
      <c r="G21" s="367"/>
      <c r="H21" s="367"/>
      <c r="I21" s="367"/>
      <c r="J21" s="367"/>
      <c r="K21" s="90"/>
    </row>
    <row r="22" spans="2:11" s="1" customFormat="1" ht="15" customHeight="1" x14ac:dyDescent="0.2">
      <c r="B22" s="93"/>
      <c r="C22" s="94"/>
      <c r="D22" s="94"/>
      <c r="E22" s="96" t="s">
        <v>158</v>
      </c>
      <c r="F22" s="367" t="s">
        <v>159</v>
      </c>
      <c r="G22" s="367"/>
      <c r="H22" s="367"/>
      <c r="I22" s="367"/>
      <c r="J22" s="367"/>
      <c r="K22" s="90"/>
    </row>
    <row r="23" spans="2:11" s="1" customFormat="1" ht="15" customHeight="1" x14ac:dyDescent="0.2">
      <c r="B23" s="93"/>
      <c r="C23" s="94"/>
      <c r="D23" s="94"/>
      <c r="E23" s="96" t="s">
        <v>385</v>
      </c>
      <c r="F23" s="367" t="s">
        <v>386</v>
      </c>
      <c r="G23" s="367"/>
      <c r="H23" s="367"/>
      <c r="I23" s="367"/>
      <c r="J23" s="367"/>
      <c r="K23" s="90"/>
    </row>
    <row r="24" spans="2:11" s="1" customFormat="1" ht="12.75" customHeight="1" x14ac:dyDescent="0.2">
      <c r="B24" s="93"/>
      <c r="C24" s="94"/>
      <c r="D24" s="94"/>
      <c r="E24" s="94"/>
      <c r="F24" s="94"/>
      <c r="G24" s="94"/>
      <c r="H24" s="94"/>
      <c r="I24" s="94"/>
      <c r="J24" s="94"/>
      <c r="K24" s="90"/>
    </row>
    <row r="25" spans="2:11" s="1" customFormat="1" ht="15" customHeight="1" x14ac:dyDescent="0.2">
      <c r="B25" s="93"/>
      <c r="C25" s="367" t="s">
        <v>387</v>
      </c>
      <c r="D25" s="367"/>
      <c r="E25" s="367"/>
      <c r="F25" s="367"/>
      <c r="G25" s="367"/>
      <c r="H25" s="367"/>
      <c r="I25" s="367"/>
      <c r="J25" s="367"/>
      <c r="K25" s="90"/>
    </row>
    <row r="26" spans="2:11" s="1" customFormat="1" ht="15" customHeight="1" x14ac:dyDescent="0.2">
      <c r="B26" s="93"/>
      <c r="C26" s="367" t="s">
        <v>388</v>
      </c>
      <c r="D26" s="367"/>
      <c r="E26" s="367"/>
      <c r="F26" s="367"/>
      <c r="G26" s="367"/>
      <c r="H26" s="367"/>
      <c r="I26" s="367"/>
      <c r="J26" s="367"/>
      <c r="K26" s="90"/>
    </row>
    <row r="27" spans="2:11" s="1" customFormat="1" ht="15" customHeight="1" x14ac:dyDescent="0.2">
      <c r="B27" s="93"/>
      <c r="C27" s="92"/>
      <c r="D27" s="367" t="s">
        <v>389</v>
      </c>
      <c r="E27" s="367"/>
      <c r="F27" s="367"/>
      <c r="G27" s="367"/>
      <c r="H27" s="367"/>
      <c r="I27" s="367"/>
      <c r="J27" s="367"/>
      <c r="K27" s="90"/>
    </row>
    <row r="28" spans="2:11" s="1" customFormat="1" ht="15" customHeight="1" x14ac:dyDescent="0.2">
      <c r="B28" s="93"/>
      <c r="C28" s="94"/>
      <c r="D28" s="367" t="s">
        <v>390</v>
      </c>
      <c r="E28" s="367"/>
      <c r="F28" s="367"/>
      <c r="G28" s="367"/>
      <c r="H28" s="367"/>
      <c r="I28" s="367"/>
      <c r="J28" s="367"/>
      <c r="K28" s="90"/>
    </row>
    <row r="29" spans="2:11" s="1" customFormat="1" ht="12.75" customHeight="1" x14ac:dyDescent="0.2">
      <c r="B29" s="93"/>
      <c r="C29" s="94"/>
      <c r="D29" s="94"/>
      <c r="E29" s="94"/>
      <c r="F29" s="94"/>
      <c r="G29" s="94"/>
      <c r="H29" s="94"/>
      <c r="I29" s="94"/>
      <c r="J29" s="94"/>
      <c r="K29" s="90"/>
    </row>
    <row r="30" spans="2:11" s="1" customFormat="1" ht="15" customHeight="1" x14ac:dyDescent="0.2">
      <c r="B30" s="93"/>
      <c r="C30" s="94"/>
      <c r="D30" s="367" t="s">
        <v>391</v>
      </c>
      <c r="E30" s="367"/>
      <c r="F30" s="367"/>
      <c r="G30" s="367"/>
      <c r="H30" s="367"/>
      <c r="I30" s="367"/>
      <c r="J30" s="367"/>
      <c r="K30" s="90"/>
    </row>
    <row r="31" spans="2:11" s="1" customFormat="1" ht="15" customHeight="1" x14ac:dyDescent="0.2">
      <c r="B31" s="93"/>
      <c r="C31" s="94"/>
      <c r="D31" s="367" t="s">
        <v>392</v>
      </c>
      <c r="E31" s="367"/>
      <c r="F31" s="367"/>
      <c r="G31" s="367"/>
      <c r="H31" s="367"/>
      <c r="I31" s="367"/>
      <c r="J31" s="367"/>
      <c r="K31" s="90"/>
    </row>
    <row r="32" spans="2:11" s="1" customFormat="1" ht="12.75" customHeight="1" x14ac:dyDescent="0.2">
      <c r="B32" s="93"/>
      <c r="C32" s="94"/>
      <c r="D32" s="94"/>
      <c r="E32" s="94"/>
      <c r="F32" s="94"/>
      <c r="G32" s="94"/>
      <c r="H32" s="94"/>
      <c r="I32" s="94"/>
      <c r="J32" s="94"/>
      <c r="K32" s="90"/>
    </row>
    <row r="33" spans="2:11" s="1" customFormat="1" ht="15" customHeight="1" x14ac:dyDescent="0.2">
      <c r="B33" s="93"/>
      <c r="C33" s="94"/>
      <c r="D33" s="367" t="s">
        <v>393</v>
      </c>
      <c r="E33" s="367"/>
      <c r="F33" s="367"/>
      <c r="G33" s="367"/>
      <c r="H33" s="367"/>
      <c r="I33" s="367"/>
      <c r="J33" s="367"/>
      <c r="K33" s="90"/>
    </row>
    <row r="34" spans="2:11" s="1" customFormat="1" ht="15" customHeight="1" x14ac:dyDescent="0.2">
      <c r="B34" s="93"/>
      <c r="C34" s="94"/>
      <c r="D34" s="367" t="s">
        <v>394</v>
      </c>
      <c r="E34" s="367"/>
      <c r="F34" s="367"/>
      <c r="G34" s="367"/>
      <c r="H34" s="367"/>
      <c r="I34" s="367"/>
      <c r="J34" s="367"/>
      <c r="K34" s="90"/>
    </row>
    <row r="35" spans="2:11" s="1" customFormat="1" ht="15" customHeight="1" x14ac:dyDescent="0.2">
      <c r="B35" s="93"/>
      <c r="C35" s="94"/>
      <c r="D35" s="367" t="s">
        <v>395</v>
      </c>
      <c r="E35" s="367"/>
      <c r="F35" s="367"/>
      <c r="G35" s="367"/>
      <c r="H35" s="367"/>
      <c r="I35" s="367"/>
      <c r="J35" s="367"/>
      <c r="K35" s="90"/>
    </row>
    <row r="36" spans="2:11" s="1" customFormat="1" ht="15" customHeight="1" x14ac:dyDescent="0.2">
      <c r="B36" s="93"/>
      <c r="C36" s="94"/>
      <c r="D36" s="92"/>
      <c r="E36" s="95" t="s">
        <v>106</v>
      </c>
      <c r="F36" s="92"/>
      <c r="G36" s="367" t="s">
        <v>396</v>
      </c>
      <c r="H36" s="367"/>
      <c r="I36" s="367"/>
      <c r="J36" s="367"/>
      <c r="K36" s="90"/>
    </row>
    <row r="37" spans="2:11" s="1" customFormat="1" ht="30.75" customHeight="1" x14ac:dyDescent="0.2">
      <c r="B37" s="93"/>
      <c r="C37" s="94"/>
      <c r="D37" s="92"/>
      <c r="E37" s="95" t="s">
        <v>397</v>
      </c>
      <c r="F37" s="92"/>
      <c r="G37" s="367" t="s">
        <v>398</v>
      </c>
      <c r="H37" s="367"/>
      <c r="I37" s="367"/>
      <c r="J37" s="367"/>
      <c r="K37" s="90"/>
    </row>
    <row r="38" spans="2:11" s="1" customFormat="1" ht="15" customHeight="1" x14ac:dyDescent="0.2">
      <c r="B38" s="93"/>
      <c r="C38" s="94"/>
      <c r="D38" s="92"/>
      <c r="E38" s="95" t="s">
        <v>55</v>
      </c>
      <c r="F38" s="92"/>
      <c r="G38" s="367" t="s">
        <v>399</v>
      </c>
      <c r="H38" s="367"/>
      <c r="I38" s="367"/>
      <c r="J38" s="367"/>
      <c r="K38" s="90"/>
    </row>
    <row r="39" spans="2:11" s="1" customFormat="1" ht="15" customHeight="1" x14ac:dyDescent="0.2">
      <c r="B39" s="93"/>
      <c r="C39" s="94"/>
      <c r="D39" s="92"/>
      <c r="E39" s="95" t="s">
        <v>56</v>
      </c>
      <c r="F39" s="92"/>
      <c r="G39" s="367" t="s">
        <v>400</v>
      </c>
      <c r="H39" s="367"/>
      <c r="I39" s="367"/>
      <c r="J39" s="367"/>
      <c r="K39" s="90"/>
    </row>
    <row r="40" spans="2:11" s="1" customFormat="1" ht="15" customHeight="1" x14ac:dyDescent="0.2">
      <c r="B40" s="93"/>
      <c r="C40" s="94"/>
      <c r="D40" s="92"/>
      <c r="E40" s="95" t="s">
        <v>107</v>
      </c>
      <c r="F40" s="92"/>
      <c r="G40" s="367" t="s">
        <v>401</v>
      </c>
      <c r="H40" s="367"/>
      <c r="I40" s="367"/>
      <c r="J40" s="367"/>
      <c r="K40" s="90"/>
    </row>
    <row r="41" spans="2:11" s="1" customFormat="1" ht="15" customHeight="1" x14ac:dyDescent="0.2">
      <c r="B41" s="93"/>
      <c r="C41" s="94"/>
      <c r="D41" s="92"/>
      <c r="E41" s="95" t="s">
        <v>108</v>
      </c>
      <c r="F41" s="92"/>
      <c r="G41" s="367" t="s">
        <v>402</v>
      </c>
      <c r="H41" s="367"/>
      <c r="I41" s="367"/>
      <c r="J41" s="367"/>
      <c r="K41" s="90"/>
    </row>
    <row r="42" spans="2:11" s="1" customFormat="1" ht="15" customHeight="1" x14ac:dyDescent="0.2">
      <c r="B42" s="93"/>
      <c r="C42" s="94"/>
      <c r="D42" s="92"/>
      <c r="E42" s="95" t="s">
        <v>403</v>
      </c>
      <c r="F42" s="92"/>
      <c r="G42" s="367" t="s">
        <v>404</v>
      </c>
      <c r="H42" s="367"/>
      <c r="I42" s="367"/>
      <c r="J42" s="367"/>
      <c r="K42" s="90"/>
    </row>
    <row r="43" spans="2:11" s="1" customFormat="1" ht="15" customHeight="1" x14ac:dyDescent="0.2">
      <c r="B43" s="93"/>
      <c r="C43" s="94"/>
      <c r="D43" s="92"/>
      <c r="E43" s="95"/>
      <c r="F43" s="92"/>
      <c r="G43" s="367" t="s">
        <v>405</v>
      </c>
      <c r="H43" s="367"/>
      <c r="I43" s="367"/>
      <c r="J43" s="367"/>
      <c r="K43" s="90"/>
    </row>
    <row r="44" spans="2:11" s="1" customFormat="1" ht="15" customHeight="1" x14ac:dyDescent="0.2">
      <c r="B44" s="93"/>
      <c r="C44" s="94"/>
      <c r="D44" s="92"/>
      <c r="E44" s="95" t="s">
        <v>406</v>
      </c>
      <c r="F44" s="92"/>
      <c r="G44" s="367" t="s">
        <v>407</v>
      </c>
      <c r="H44" s="367"/>
      <c r="I44" s="367"/>
      <c r="J44" s="367"/>
      <c r="K44" s="90"/>
    </row>
    <row r="45" spans="2:11" s="1" customFormat="1" ht="15" customHeight="1" x14ac:dyDescent="0.2">
      <c r="B45" s="93"/>
      <c r="C45" s="94"/>
      <c r="D45" s="92"/>
      <c r="E45" s="95" t="s">
        <v>110</v>
      </c>
      <c r="F45" s="92"/>
      <c r="G45" s="367" t="s">
        <v>408</v>
      </c>
      <c r="H45" s="367"/>
      <c r="I45" s="367"/>
      <c r="J45" s="367"/>
      <c r="K45" s="90"/>
    </row>
    <row r="46" spans="2:11" s="1" customFormat="1" ht="12.75" customHeight="1" x14ac:dyDescent="0.2">
      <c r="B46" s="93"/>
      <c r="C46" s="94"/>
      <c r="D46" s="92"/>
      <c r="E46" s="92"/>
      <c r="F46" s="92"/>
      <c r="G46" s="92"/>
      <c r="H46" s="92"/>
      <c r="I46" s="92"/>
      <c r="J46" s="92"/>
      <c r="K46" s="90"/>
    </row>
    <row r="47" spans="2:11" s="1" customFormat="1" ht="15" customHeight="1" x14ac:dyDescent="0.2">
      <c r="B47" s="93"/>
      <c r="C47" s="94"/>
      <c r="D47" s="367" t="s">
        <v>409</v>
      </c>
      <c r="E47" s="367"/>
      <c r="F47" s="367"/>
      <c r="G47" s="367"/>
      <c r="H47" s="367"/>
      <c r="I47" s="367"/>
      <c r="J47" s="367"/>
      <c r="K47" s="90"/>
    </row>
    <row r="48" spans="2:11" s="1" customFormat="1" ht="15" customHeight="1" x14ac:dyDescent="0.2">
      <c r="B48" s="93"/>
      <c r="C48" s="94"/>
      <c r="D48" s="94"/>
      <c r="E48" s="367" t="s">
        <v>410</v>
      </c>
      <c r="F48" s="367"/>
      <c r="G48" s="367"/>
      <c r="H48" s="367"/>
      <c r="I48" s="367"/>
      <c r="J48" s="367"/>
      <c r="K48" s="90"/>
    </row>
    <row r="49" spans="2:11" s="1" customFormat="1" ht="15" customHeight="1" x14ac:dyDescent="0.2">
      <c r="B49" s="93"/>
      <c r="C49" s="94"/>
      <c r="D49" s="94"/>
      <c r="E49" s="367" t="s">
        <v>411</v>
      </c>
      <c r="F49" s="367"/>
      <c r="G49" s="367"/>
      <c r="H49" s="367"/>
      <c r="I49" s="367"/>
      <c r="J49" s="367"/>
      <c r="K49" s="90"/>
    </row>
    <row r="50" spans="2:11" s="1" customFormat="1" ht="15" customHeight="1" x14ac:dyDescent="0.2">
      <c r="B50" s="93"/>
      <c r="C50" s="94"/>
      <c r="D50" s="94"/>
      <c r="E50" s="367" t="s">
        <v>412</v>
      </c>
      <c r="F50" s="367"/>
      <c r="G50" s="367"/>
      <c r="H50" s="367"/>
      <c r="I50" s="367"/>
      <c r="J50" s="367"/>
      <c r="K50" s="90"/>
    </row>
    <row r="51" spans="2:11" s="1" customFormat="1" ht="15" customHeight="1" x14ac:dyDescent="0.2">
      <c r="B51" s="93"/>
      <c r="C51" s="94"/>
      <c r="D51" s="367" t="s">
        <v>413</v>
      </c>
      <c r="E51" s="367"/>
      <c r="F51" s="367"/>
      <c r="G51" s="367"/>
      <c r="H51" s="367"/>
      <c r="I51" s="367"/>
      <c r="J51" s="367"/>
      <c r="K51" s="90"/>
    </row>
    <row r="52" spans="2:11" s="1" customFormat="1" ht="25.5" customHeight="1" x14ac:dyDescent="0.3">
      <c r="B52" s="89"/>
      <c r="C52" s="368" t="s">
        <v>414</v>
      </c>
      <c r="D52" s="368"/>
      <c r="E52" s="368"/>
      <c r="F52" s="368"/>
      <c r="G52" s="368"/>
      <c r="H52" s="368"/>
      <c r="I52" s="368"/>
      <c r="J52" s="368"/>
      <c r="K52" s="90"/>
    </row>
    <row r="53" spans="2:11" s="1" customFormat="1" ht="5.25" customHeight="1" x14ac:dyDescent="0.2">
      <c r="B53" s="89"/>
      <c r="C53" s="91"/>
      <c r="D53" s="91"/>
      <c r="E53" s="91"/>
      <c r="F53" s="91"/>
      <c r="G53" s="91"/>
      <c r="H53" s="91"/>
      <c r="I53" s="91"/>
      <c r="J53" s="91"/>
      <c r="K53" s="90"/>
    </row>
    <row r="54" spans="2:11" s="1" customFormat="1" ht="15" customHeight="1" x14ac:dyDescent="0.2">
      <c r="B54" s="89"/>
      <c r="C54" s="367" t="s">
        <v>415</v>
      </c>
      <c r="D54" s="367"/>
      <c r="E54" s="367"/>
      <c r="F54" s="367"/>
      <c r="G54" s="367"/>
      <c r="H54" s="367"/>
      <c r="I54" s="367"/>
      <c r="J54" s="367"/>
      <c r="K54" s="90"/>
    </row>
    <row r="55" spans="2:11" s="1" customFormat="1" ht="15" customHeight="1" x14ac:dyDescent="0.2">
      <c r="B55" s="89"/>
      <c r="C55" s="367" t="s">
        <v>416</v>
      </c>
      <c r="D55" s="367"/>
      <c r="E55" s="367"/>
      <c r="F55" s="367"/>
      <c r="G55" s="367"/>
      <c r="H55" s="367"/>
      <c r="I55" s="367"/>
      <c r="J55" s="367"/>
      <c r="K55" s="90"/>
    </row>
    <row r="56" spans="2:11" s="1" customFormat="1" ht="12.75" customHeight="1" x14ac:dyDescent="0.2">
      <c r="B56" s="89"/>
      <c r="C56" s="92"/>
      <c r="D56" s="92"/>
      <c r="E56" s="92"/>
      <c r="F56" s="92"/>
      <c r="G56" s="92"/>
      <c r="H56" s="92"/>
      <c r="I56" s="92"/>
      <c r="J56" s="92"/>
      <c r="K56" s="90"/>
    </row>
    <row r="57" spans="2:11" s="1" customFormat="1" ht="15" customHeight="1" x14ac:dyDescent="0.2">
      <c r="B57" s="89"/>
      <c r="C57" s="367" t="s">
        <v>417</v>
      </c>
      <c r="D57" s="367"/>
      <c r="E57" s="367"/>
      <c r="F57" s="367"/>
      <c r="G57" s="367"/>
      <c r="H57" s="367"/>
      <c r="I57" s="367"/>
      <c r="J57" s="367"/>
      <c r="K57" s="90"/>
    </row>
    <row r="58" spans="2:11" s="1" customFormat="1" ht="15" customHeight="1" x14ac:dyDescent="0.2">
      <c r="B58" s="89"/>
      <c r="C58" s="94"/>
      <c r="D58" s="367" t="s">
        <v>418</v>
      </c>
      <c r="E58" s="367"/>
      <c r="F58" s="367"/>
      <c r="G58" s="367"/>
      <c r="H58" s="367"/>
      <c r="I58" s="367"/>
      <c r="J58" s="367"/>
      <c r="K58" s="90"/>
    </row>
    <row r="59" spans="2:11" s="1" customFormat="1" ht="15" customHeight="1" x14ac:dyDescent="0.2">
      <c r="B59" s="89"/>
      <c r="C59" s="94"/>
      <c r="D59" s="367" t="s">
        <v>419</v>
      </c>
      <c r="E59" s="367"/>
      <c r="F59" s="367"/>
      <c r="G59" s="367"/>
      <c r="H59" s="367"/>
      <c r="I59" s="367"/>
      <c r="J59" s="367"/>
      <c r="K59" s="90"/>
    </row>
    <row r="60" spans="2:11" s="1" customFormat="1" ht="15" customHeight="1" x14ac:dyDescent="0.2">
      <c r="B60" s="89"/>
      <c r="C60" s="94"/>
      <c r="D60" s="367" t="s">
        <v>420</v>
      </c>
      <c r="E60" s="367"/>
      <c r="F60" s="367"/>
      <c r="G60" s="367"/>
      <c r="H60" s="367"/>
      <c r="I60" s="367"/>
      <c r="J60" s="367"/>
      <c r="K60" s="90"/>
    </row>
    <row r="61" spans="2:11" s="1" customFormat="1" ht="15" customHeight="1" x14ac:dyDescent="0.2">
      <c r="B61" s="89"/>
      <c r="C61" s="94"/>
      <c r="D61" s="367" t="s">
        <v>421</v>
      </c>
      <c r="E61" s="367"/>
      <c r="F61" s="367"/>
      <c r="G61" s="367"/>
      <c r="H61" s="367"/>
      <c r="I61" s="367"/>
      <c r="J61" s="367"/>
      <c r="K61" s="90"/>
    </row>
    <row r="62" spans="2:11" s="1" customFormat="1" ht="15" customHeight="1" x14ac:dyDescent="0.2">
      <c r="B62" s="89"/>
      <c r="C62" s="94"/>
      <c r="D62" s="370" t="s">
        <v>422</v>
      </c>
      <c r="E62" s="370"/>
      <c r="F62" s="370"/>
      <c r="G62" s="370"/>
      <c r="H62" s="370"/>
      <c r="I62" s="370"/>
      <c r="J62" s="370"/>
      <c r="K62" s="90"/>
    </row>
    <row r="63" spans="2:11" s="1" customFormat="1" ht="15" customHeight="1" x14ac:dyDescent="0.2">
      <c r="B63" s="89"/>
      <c r="C63" s="94"/>
      <c r="D63" s="367" t="s">
        <v>423</v>
      </c>
      <c r="E63" s="367"/>
      <c r="F63" s="367"/>
      <c r="G63" s="367"/>
      <c r="H63" s="367"/>
      <c r="I63" s="367"/>
      <c r="J63" s="367"/>
      <c r="K63" s="90"/>
    </row>
    <row r="64" spans="2:11" s="1" customFormat="1" ht="12.75" customHeight="1" x14ac:dyDescent="0.2">
      <c r="B64" s="89"/>
      <c r="C64" s="94"/>
      <c r="D64" s="94"/>
      <c r="E64" s="97"/>
      <c r="F64" s="94"/>
      <c r="G64" s="94"/>
      <c r="H64" s="94"/>
      <c r="I64" s="94"/>
      <c r="J64" s="94"/>
      <c r="K64" s="90"/>
    </row>
    <row r="65" spans="2:11" s="1" customFormat="1" ht="15" customHeight="1" x14ac:dyDescent="0.2">
      <c r="B65" s="89"/>
      <c r="C65" s="94"/>
      <c r="D65" s="367" t="s">
        <v>424</v>
      </c>
      <c r="E65" s="367"/>
      <c r="F65" s="367"/>
      <c r="G65" s="367"/>
      <c r="H65" s="367"/>
      <c r="I65" s="367"/>
      <c r="J65" s="367"/>
      <c r="K65" s="90"/>
    </row>
    <row r="66" spans="2:11" s="1" customFormat="1" ht="15" customHeight="1" x14ac:dyDescent="0.2">
      <c r="B66" s="89"/>
      <c r="C66" s="94"/>
      <c r="D66" s="370" t="s">
        <v>425</v>
      </c>
      <c r="E66" s="370"/>
      <c r="F66" s="370"/>
      <c r="G66" s="370"/>
      <c r="H66" s="370"/>
      <c r="I66" s="370"/>
      <c r="J66" s="370"/>
      <c r="K66" s="90"/>
    </row>
    <row r="67" spans="2:11" s="1" customFormat="1" ht="15" customHeight="1" x14ac:dyDescent="0.2">
      <c r="B67" s="89"/>
      <c r="C67" s="94"/>
      <c r="D67" s="367" t="s">
        <v>426</v>
      </c>
      <c r="E67" s="367"/>
      <c r="F67" s="367"/>
      <c r="G67" s="367"/>
      <c r="H67" s="367"/>
      <c r="I67" s="367"/>
      <c r="J67" s="367"/>
      <c r="K67" s="90"/>
    </row>
    <row r="68" spans="2:11" s="1" customFormat="1" ht="15" customHeight="1" x14ac:dyDescent="0.2">
      <c r="B68" s="89"/>
      <c r="C68" s="94"/>
      <c r="D68" s="367" t="s">
        <v>427</v>
      </c>
      <c r="E68" s="367"/>
      <c r="F68" s="367"/>
      <c r="G68" s="367"/>
      <c r="H68" s="367"/>
      <c r="I68" s="367"/>
      <c r="J68" s="367"/>
      <c r="K68" s="90"/>
    </row>
    <row r="69" spans="2:11" s="1" customFormat="1" ht="15" customHeight="1" x14ac:dyDescent="0.2">
      <c r="B69" s="89"/>
      <c r="C69" s="94"/>
      <c r="D69" s="367" t="s">
        <v>428</v>
      </c>
      <c r="E69" s="367"/>
      <c r="F69" s="367"/>
      <c r="G69" s="367"/>
      <c r="H69" s="367"/>
      <c r="I69" s="367"/>
      <c r="J69" s="367"/>
      <c r="K69" s="90"/>
    </row>
    <row r="70" spans="2:11" s="1" customFormat="1" ht="15" customHeight="1" x14ac:dyDescent="0.2">
      <c r="B70" s="89"/>
      <c r="C70" s="94"/>
      <c r="D70" s="367" t="s">
        <v>429</v>
      </c>
      <c r="E70" s="367"/>
      <c r="F70" s="367"/>
      <c r="G70" s="367"/>
      <c r="H70" s="367"/>
      <c r="I70" s="367"/>
      <c r="J70" s="367"/>
      <c r="K70" s="90"/>
    </row>
    <row r="71" spans="2:11" s="1" customFormat="1" ht="12.75" customHeight="1" x14ac:dyDescent="0.2">
      <c r="B71" s="98"/>
      <c r="C71" s="99"/>
      <c r="D71" s="99"/>
      <c r="E71" s="99"/>
      <c r="F71" s="99"/>
      <c r="G71" s="99"/>
      <c r="H71" s="99"/>
      <c r="I71" s="99"/>
      <c r="J71" s="99"/>
      <c r="K71" s="100"/>
    </row>
    <row r="72" spans="2:11" s="1" customFormat="1" ht="18.75" customHeight="1" x14ac:dyDescent="0.2">
      <c r="B72" s="101"/>
      <c r="C72" s="101"/>
      <c r="D72" s="101"/>
      <c r="E72" s="101"/>
      <c r="F72" s="101"/>
      <c r="G72" s="101"/>
      <c r="H72" s="101"/>
      <c r="I72" s="101"/>
      <c r="J72" s="101"/>
      <c r="K72" s="102"/>
    </row>
    <row r="73" spans="2:11" s="1" customFormat="1" ht="18.75" customHeight="1" x14ac:dyDescent="0.2">
      <c r="B73" s="102"/>
      <c r="C73" s="102"/>
      <c r="D73" s="102"/>
      <c r="E73" s="102"/>
      <c r="F73" s="102"/>
      <c r="G73" s="102"/>
      <c r="H73" s="102"/>
      <c r="I73" s="102"/>
      <c r="J73" s="102"/>
      <c r="K73" s="102"/>
    </row>
    <row r="74" spans="2:11" s="1" customFormat="1" ht="7.5" customHeight="1" x14ac:dyDescent="0.2">
      <c r="B74" s="103"/>
      <c r="C74" s="104"/>
      <c r="D74" s="104"/>
      <c r="E74" s="104"/>
      <c r="F74" s="104"/>
      <c r="G74" s="104"/>
      <c r="H74" s="104"/>
      <c r="I74" s="104"/>
      <c r="J74" s="104"/>
      <c r="K74" s="105"/>
    </row>
    <row r="75" spans="2:11" s="1" customFormat="1" ht="45" customHeight="1" x14ac:dyDescent="0.2">
      <c r="B75" s="106"/>
      <c r="C75" s="371" t="s">
        <v>430</v>
      </c>
      <c r="D75" s="371"/>
      <c r="E75" s="371"/>
      <c r="F75" s="371"/>
      <c r="G75" s="371"/>
      <c r="H75" s="371"/>
      <c r="I75" s="371"/>
      <c r="J75" s="371"/>
      <c r="K75" s="107"/>
    </row>
    <row r="76" spans="2:11" s="1" customFormat="1" ht="17.25" customHeight="1" x14ac:dyDescent="0.2">
      <c r="B76" s="106"/>
      <c r="C76" s="108" t="s">
        <v>431</v>
      </c>
      <c r="D76" s="108"/>
      <c r="E76" s="108"/>
      <c r="F76" s="108" t="s">
        <v>432</v>
      </c>
      <c r="G76" s="109"/>
      <c r="H76" s="108" t="s">
        <v>56</v>
      </c>
      <c r="I76" s="108" t="s">
        <v>59</v>
      </c>
      <c r="J76" s="108" t="s">
        <v>433</v>
      </c>
      <c r="K76" s="107"/>
    </row>
    <row r="77" spans="2:11" s="1" customFormat="1" ht="17.25" customHeight="1" x14ac:dyDescent="0.2">
      <c r="B77" s="106"/>
      <c r="C77" s="110" t="s">
        <v>434</v>
      </c>
      <c r="D77" s="110"/>
      <c r="E77" s="110"/>
      <c r="F77" s="111" t="s">
        <v>435</v>
      </c>
      <c r="G77" s="112"/>
      <c r="H77" s="110"/>
      <c r="I77" s="110"/>
      <c r="J77" s="110" t="s">
        <v>436</v>
      </c>
      <c r="K77" s="107"/>
    </row>
    <row r="78" spans="2:11" s="1" customFormat="1" ht="5.25" customHeight="1" x14ac:dyDescent="0.2">
      <c r="B78" s="106"/>
      <c r="C78" s="113"/>
      <c r="D78" s="113"/>
      <c r="E78" s="113"/>
      <c r="F78" s="113"/>
      <c r="G78" s="114"/>
      <c r="H78" s="113"/>
      <c r="I78" s="113"/>
      <c r="J78" s="113"/>
      <c r="K78" s="107"/>
    </row>
    <row r="79" spans="2:11" s="1" customFormat="1" ht="15" customHeight="1" x14ac:dyDescent="0.2">
      <c r="B79" s="106"/>
      <c r="C79" s="95" t="s">
        <v>55</v>
      </c>
      <c r="D79" s="115"/>
      <c r="E79" s="115"/>
      <c r="F79" s="116" t="s">
        <v>437</v>
      </c>
      <c r="G79" s="117"/>
      <c r="H79" s="95" t="s">
        <v>438</v>
      </c>
      <c r="I79" s="95" t="s">
        <v>439</v>
      </c>
      <c r="J79" s="95">
        <v>20</v>
      </c>
      <c r="K79" s="107"/>
    </row>
    <row r="80" spans="2:11" s="1" customFormat="1" ht="15" customHeight="1" x14ac:dyDescent="0.2">
      <c r="B80" s="106"/>
      <c r="C80" s="95" t="s">
        <v>440</v>
      </c>
      <c r="D80" s="95"/>
      <c r="E80" s="95"/>
      <c r="F80" s="116" t="s">
        <v>437</v>
      </c>
      <c r="G80" s="117"/>
      <c r="H80" s="95" t="s">
        <v>441</v>
      </c>
      <c r="I80" s="95" t="s">
        <v>439</v>
      </c>
      <c r="J80" s="95">
        <v>120</v>
      </c>
      <c r="K80" s="107"/>
    </row>
    <row r="81" spans="2:11" s="1" customFormat="1" ht="15" customHeight="1" x14ac:dyDescent="0.2">
      <c r="B81" s="118"/>
      <c r="C81" s="95" t="s">
        <v>442</v>
      </c>
      <c r="D81" s="95"/>
      <c r="E81" s="95"/>
      <c r="F81" s="116" t="s">
        <v>443</v>
      </c>
      <c r="G81" s="117"/>
      <c r="H81" s="95" t="s">
        <v>444</v>
      </c>
      <c r="I81" s="95" t="s">
        <v>439</v>
      </c>
      <c r="J81" s="95">
        <v>50</v>
      </c>
      <c r="K81" s="107"/>
    </row>
    <row r="82" spans="2:11" s="1" customFormat="1" ht="15" customHeight="1" x14ac:dyDescent="0.2">
      <c r="B82" s="118"/>
      <c r="C82" s="95" t="s">
        <v>445</v>
      </c>
      <c r="D82" s="95"/>
      <c r="E82" s="95"/>
      <c r="F82" s="116" t="s">
        <v>437</v>
      </c>
      <c r="G82" s="117"/>
      <c r="H82" s="95" t="s">
        <v>446</v>
      </c>
      <c r="I82" s="95" t="s">
        <v>447</v>
      </c>
      <c r="J82" s="95"/>
      <c r="K82" s="107"/>
    </row>
    <row r="83" spans="2:11" s="1" customFormat="1" ht="15" customHeight="1" x14ac:dyDescent="0.2">
      <c r="B83" s="118"/>
      <c r="C83" s="119" t="s">
        <v>448</v>
      </c>
      <c r="D83" s="119"/>
      <c r="E83" s="119"/>
      <c r="F83" s="120" t="s">
        <v>443</v>
      </c>
      <c r="G83" s="119"/>
      <c r="H83" s="119" t="s">
        <v>449</v>
      </c>
      <c r="I83" s="119" t="s">
        <v>439</v>
      </c>
      <c r="J83" s="119">
        <v>15</v>
      </c>
      <c r="K83" s="107"/>
    </row>
    <row r="84" spans="2:11" s="1" customFormat="1" ht="15" customHeight="1" x14ac:dyDescent="0.2">
      <c r="B84" s="118"/>
      <c r="C84" s="119" t="s">
        <v>450</v>
      </c>
      <c r="D84" s="119"/>
      <c r="E84" s="119"/>
      <c r="F84" s="120" t="s">
        <v>443</v>
      </c>
      <c r="G84" s="119"/>
      <c r="H84" s="119" t="s">
        <v>451</v>
      </c>
      <c r="I84" s="119" t="s">
        <v>439</v>
      </c>
      <c r="J84" s="119">
        <v>15</v>
      </c>
      <c r="K84" s="107"/>
    </row>
    <row r="85" spans="2:11" s="1" customFormat="1" ht="15" customHeight="1" x14ac:dyDescent="0.2">
      <c r="B85" s="118"/>
      <c r="C85" s="119" t="s">
        <v>452</v>
      </c>
      <c r="D85" s="119"/>
      <c r="E85" s="119"/>
      <c r="F85" s="120" t="s">
        <v>443</v>
      </c>
      <c r="G85" s="119"/>
      <c r="H85" s="119" t="s">
        <v>453</v>
      </c>
      <c r="I85" s="119" t="s">
        <v>439</v>
      </c>
      <c r="J85" s="119">
        <v>20</v>
      </c>
      <c r="K85" s="107"/>
    </row>
    <row r="86" spans="2:11" s="1" customFormat="1" ht="15" customHeight="1" x14ac:dyDescent="0.2">
      <c r="B86" s="118"/>
      <c r="C86" s="119" t="s">
        <v>454</v>
      </c>
      <c r="D86" s="119"/>
      <c r="E86" s="119"/>
      <c r="F86" s="120" t="s">
        <v>443</v>
      </c>
      <c r="G86" s="119"/>
      <c r="H86" s="119" t="s">
        <v>455</v>
      </c>
      <c r="I86" s="119" t="s">
        <v>439</v>
      </c>
      <c r="J86" s="119">
        <v>20</v>
      </c>
      <c r="K86" s="107"/>
    </row>
    <row r="87" spans="2:11" s="1" customFormat="1" ht="15" customHeight="1" x14ac:dyDescent="0.2">
      <c r="B87" s="118"/>
      <c r="C87" s="95" t="s">
        <v>456</v>
      </c>
      <c r="D87" s="95"/>
      <c r="E87" s="95"/>
      <c r="F87" s="116" t="s">
        <v>443</v>
      </c>
      <c r="G87" s="117"/>
      <c r="H87" s="95" t="s">
        <v>457</v>
      </c>
      <c r="I87" s="95" t="s">
        <v>439</v>
      </c>
      <c r="J87" s="95">
        <v>50</v>
      </c>
      <c r="K87" s="107"/>
    </row>
    <row r="88" spans="2:11" s="1" customFormat="1" ht="15" customHeight="1" x14ac:dyDescent="0.2">
      <c r="B88" s="118"/>
      <c r="C88" s="95" t="s">
        <v>458</v>
      </c>
      <c r="D88" s="95"/>
      <c r="E88" s="95"/>
      <c r="F88" s="116" t="s">
        <v>443</v>
      </c>
      <c r="G88" s="117"/>
      <c r="H88" s="95" t="s">
        <v>459</v>
      </c>
      <c r="I88" s="95" t="s">
        <v>439</v>
      </c>
      <c r="J88" s="95">
        <v>20</v>
      </c>
      <c r="K88" s="107"/>
    </row>
    <row r="89" spans="2:11" s="1" customFormat="1" ht="15" customHeight="1" x14ac:dyDescent="0.2">
      <c r="B89" s="118"/>
      <c r="C89" s="95" t="s">
        <v>460</v>
      </c>
      <c r="D89" s="95"/>
      <c r="E89" s="95"/>
      <c r="F89" s="116" t="s">
        <v>443</v>
      </c>
      <c r="G89" s="117"/>
      <c r="H89" s="95" t="s">
        <v>461</v>
      </c>
      <c r="I89" s="95" t="s">
        <v>439</v>
      </c>
      <c r="J89" s="95">
        <v>20</v>
      </c>
      <c r="K89" s="107"/>
    </row>
    <row r="90" spans="2:11" s="1" customFormat="1" ht="15" customHeight="1" x14ac:dyDescent="0.2">
      <c r="B90" s="118"/>
      <c r="C90" s="95" t="s">
        <v>462</v>
      </c>
      <c r="D90" s="95"/>
      <c r="E90" s="95"/>
      <c r="F90" s="116" t="s">
        <v>443</v>
      </c>
      <c r="G90" s="117"/>
      <c r="H90" s="95" t="s">
        <v>463</v>
      </c>
      <c r="I90" s="95" t="s">
        <v>439</v>
      </c>
      <c r="J90" s="95">
        <v>50</v>
      </c>
      <c r="K90" s="107"/>
    </row>
    <row r="91" spans="2:11" s="1" customFormat="1" ht="15" customHeight="1" x14ac:dyDescent="0.2">
      <c r="B91" s="118"/>
      <c r="C91" s="95" t="s">
        <v>464</v>
      </c>
      <c r="D91" s="95"/>
      <c r="E91" s="95"/>
      <c r="F91" s="116" t="s">
        <v>443</v>
      </c>
      <c r="G91" s="117"/>
      <c r="H91" s="95" t="s">
        <v>464</v>
      </c>
      <c r="I91" s="95" t="s">
        <v>439</v>
      </c>
      <c r="J91" s="95">
        <v>50</v>
      </c>
      <c r="K91" s="107"/>
    </row>
    <row r="92" spans="2:11" s="1" customFormat="1" ht="15" customHeight="1" x14ac:dyDescent="0.2">
      <c r="B92" s="118"/>
      <c r="C92" s="95" t="s">
        <v>465</v>
      </c>
      <c r="D92" s="95"/>
      <c r="E92" s="95"/>
      <c r="F92" s="116" t="s">
        <v>443</v>
      </c>
      <c r="G92" s="117"/>
      <c r="H92" s="95" t="s">
        <v>466</v>
      </c>
      <c r="I92" s="95" t="s">
        <v>439</v>
      </c>
      <c r="J92" s="95">
        <v>255</v>
      </c>
      <c r="K92" s="107"/>
    </row>
    <row r="93" spans="2:11" s="1" customFormat="1" ht="15" customHeight="1" x14ac:dyDescent="0.2">
      <c r="B93" s="118"/>
      <c r="C93" s="95" t="s">
        <v>467</v>
      </c>
      <c r="D93" s="95"/>
      <c r="E93" s="95"/>
      <c r="F93" s="116" t="s">
        <v>437</v>
      </c>
      <c r="G93" s="117"/>
      <c r="H93" s="95" t="s">
        <v>468</v>
      </c>
      <c r="I93" s="95" t="s">
        <v>469</v>
      </c>
      <c r="J93" s="95"/>
      <c r="K93" s="107"/>
    </row>
    <row r="94" spans="2:11" s="1" customFormat="1" ht="15" customHeight="1" x14ac:dyDescent="0.2">
      <c r="B94" s="118"/>
      <c r="C94" s="95" t="s">
        <v>470</v>
      </c>
      <c r="D94" s="95"/>
      <c r="E94" s="95"/>
      <c r="F94" s="116" t="s">
        <v>437</v>
      </c>
      <c r="G94" s="117"/>
      <c r="H94" s="95" t="s">
        <v>471</v>
      </c>
      <c r="I94" s="95" t="s">
        <v>472</v>
      </c>
      <c r="J94" s="95"/>
      <c r="K94" s="107"/>
    </row>
    <row r="95" spans="2:11" s="1" customFormat="1" ht="15" customHeight="1" x14ac:dyDescent="0.2">
      <c r="B95" s="118"/>
      <c r="C95" s="95" t="s">
        <v>473</v>
      </c>
      <c r="D95" s="95"/>
      <c r="E95" s="95"/>
      <c r="F95" s="116" t="s">
        <v>437</v>
      </c>
      <c r="G95" s="117"/>
      <c r="H95" s="95" t="s">
        <v>473</v>
      </c>
      <c r="I95" s="95" t="s">
        <v>472</v>
      </c>
      <c r="J95" s="95"/>
      <c r="K95" s="107"/>
    </row>
    <row r="96" spans="2:11" s="1" customFormat="1" ht="15" customHeight="1" x14ac:dyDescent="0.2">
      <c r="B96" s="118"/>
      <c r="C96" s="95" t="s">
        <v>40</v>
      </c>
      <c r="D96" s="95"/>
      <c r="E96" s="95"/>
      <c r="F96" s="116" t="s">
        <v>437</v>
      </c>
      <c r="G96" s="117"/>
      <c r="H96" s="95" t="s">
        <v>474</v>
      </c>
      <c r="I96" s="95" t="s">
        <v>472</v>
      </c>
      <c r="J96" s="95"/>
      <c r="K96" s="107"/>
    </row>
    <row r="97" spans="2:11" s="1" customFormat="1" ht="15" customHeight="1" x14ac:dyDescent="0.2">
      <c r="B97" s="118"/>
      <c r="C97" s="95" t="s">
        <v>50</v>
      </c>
      <c r="D97" s="95"/>
      <c r="E97" s="95"/>
      <c r="F97" s="116" t="s">
        <v>437</v>
      </c>
      <c r="G97" s="117"/>
      <c r="H97" s="95" t="s">
        <v>475</v>
      </c>
      <c r="I97" s="95" t="s">
        <v>472</v>
      </c>
      <c r="J97" s="95"/>
      <c r="K97" s="107"/>
    </row>
    <row r="98" spans="2:11" s="1" customFormat="1" ht="15" customHeight="1" x14ac:dyDescent="0.2">
      <c r="B98" s="121"/>
      <c r="C98" s="122"/>
      <c r="D98" s="122"/>
      <c r="E98" s="122"/>
      <c r="F98" s="122"/>
      <c r="G98" s="122"/>
      <c r="H98" s="122"/>
      <c r="I98" s="122"/>
      <c r="J98" s="122"/>
      <c r="K98" s="123"/>
    </row>
    <row r="99" spans="2:11" s="1" customFormat="1" ht="18.75" customHeight="1" x14ac:dyDescent="0.2">
      <c r="B99" s="124"/>
      <c r="C99" s="125"/>
      <c r="D99" s="125"/>
      <c r="E99" s="125"/>
      <c r="F99" s="125"/>
      <c r="G99" s="125"/>
      <c r="H99" s="125"/>
      <c r="I99" s="125"/>
      <c r="J99" s="125"/>
      <c r="K99" s="124"/>
    </row>
    <row r="100" spans="2:11" s="1" customFormat="1" ht="18.75" customHeight="1" x14ac:dyDescent="0.2"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</row>
    <row r="101" spans="2:11" s="1" customFormat="1" ht="7.5" customHeight="1" x14ac:dyDescent="0.2">
      <c r="B101" s="103"/>
      <c r="C101" s="104"/>
      <c r="D101" s="104"/>
      <c r="E101" s="104"/>
      <c r="F101" s="104"/>
      <c r="G101" s="104"/>
      <c r="H101" s="104"/>
      <c r="I101" s="104"/>
      <c r="J101" s="104"/>
      <c r="K101" s="105"/>
    </row>
    <row r="102" spans="2:11" s="1" customFormat="1" ht="45" customHeight="1" x14ac:dyDescent="0.2">
      <c r="B102" s="106"/>
      <c r="C102" s="371" t="s">
        <v>476</v>
      </c>
      <c r="D102" s="371"/>
      <c r="E102" s="371"/>
      <c r="F102" s="371"/>
      <c r="G102" s="371"/>
      <c r="H102" s="371"/>
      <c r="I102" s="371"/>
      <c r="J102" s="371"/>
      <c r="K102" s="107"/>
    </row>
    <row r="103" spans="2:11" s="1" customFormat="1" ht="17.25" customHeight="1" x14ac:dyDescent="0.2">
      <c r="B103" s="106"/>
      <c r="C103" s="108" t="s">
        <v>431</v>
      </c>
      <c r="D103" s="108"/>
      <c r="E103" s="108"/>
      <c r="F103" s="108" t="s">
        <v>432</v>
      </c>
      <c r="G103" s="109"/>
      <c r="H103" s="108" t="s">
        <v>56</v>
      </c>
      <c r="I103" s="108" t="s">
        <v>59</v>
      </c>
      <c r="J103" s="108" t="s">
        <v>433</v>
      </c>
      <c r="K103" s="107"/>
    </row>
    <row r="104" spans="2:11" s="1" customFormat="1" ht="17.25" customHeight="1" x14ac:dyDescent="0.2">
      <c r="B104" s="106"/>
      <c r="C104" s="110" t="s">
        <v>434</v>
      </c>
      <c r="D104" s="110"/>
      <c r="E104" s="110"/>
      <c r="F104" s="111" t="s">
        <v>435</v>
      </c>
      <c r="G104" s="112"/>
      <c r="H104" s="110"/>
      <c r="I104" s="110"/>
      <c r="J104" s="110" t="s">
        <v>436</v>
      </c>
      <c r="K104" s="107"/>
    </row>
    <row r="105" spans="2:11" s="1" customFormat="1" ht="5.25" customHeight="1" x14ac:dyDescent="0.2">
      <c r="B105" s="106"/>
      <c r="C105" s="108"/>
      <c r="D105" s="108"/>
      <c r="E105" s="108"/>
      <c r="F105" s="108"/>
      <c r="G105" s="126"/>
      <c r="H105" s="108"/>
      <c r="I105" s="108"/>
      <c r="J105" s="108"/>
      <c r="K105" s="107"/>
    </row>
    <row r="106" spans="2:11" s="1" customFormat="1" ht="15" customHeight="1" x14ac:dyDescent="0.2">
      <c r="B106" s="106"/>
      <c r="C106" s="95" t="s">
        <v>55</v>
      </c>
      <c r="D106" s="115"/>
      <c r="E106" s="115"/>
      <c r="F106" s="116" t="s">
        <v>437</v>
      </c>
      <c r="G106" s="95"/>
      <c r="H106" s="95" t="s">
        <v>477</v>
      </c>
      <c r="I106" s="95" t="s">
        <v>439</v>
      </c>
      <c r="J106" s="95">
        <v>20</v>
      </c>
      <c r="K106" s="107"/>
    </row>
    <row r="107" spans="2:11" s="1" customFormat="1" ht="15" customHeight="1" x14ac:dyDescent="0.2">
      <c r="B107" s="106"/>
      <c r="C107" s="95" t="s">
        <v>440</v>
      </c>
      <c r="D107" s="95"/>
      <c r="E107" s="95"/>
      <c r="F107" s="116" t="s">
        <v>437</v>
      </c>
      <c r="G107" s="95"/>
      <c r="H107" s="95" t="s">
        <v>477</v>
      </c>
      <c r="I107" s="95" t="s">
        <v>439</v>
      </c>
      <c r="J107" s="95">
        <v>120</v>
      </c>
      <c r="K107" s="107"/>
    </row>
    <row r="108" spans="2:11" s="1" customFormat="1" ht="15" customHeight="1" x14ac:dyDescent="0.2">
      <c r="B108" s="118"/>
      <c r="C108" s="95" t="s">
        <v>442</v>
      </c>
      <c r="D108" s="95"/>
      <c r="E108" s="95"/>
      <c r="F108" s="116" t="s">
        <v>443</v>
      </c>
      <c r="G108" s="95"/>
      <c r="H108" s="95" t="s">
        <v>477</v>
      </c>
      <c r="I108" s="95" t="s">
        <v>439</v>
      </c>
      <c r="J108" s="95">
        <v>50</v>
      </c>
      <c r="K108" s="107"/>
    </row>
    <row r="109" spans="2:11" s="1" customFormat="1" ht="15" customHeight="1" x14ac:dyDescent="0.2">
      <c r="B109" s="118"/>
      <c r="C109" s="95" t="s">
        <v>445</v>
      </c>
      <c r="D109" s="95"/>
      <c r="E109" s="95"/>
      <c r="F109" s="116" t="s">
        <v>437</v>
      </c>
      <c r="G109" s="95"/>
      <c r="H109" s="95" t="s">
        <v>477</v>
      </c>
      <c r="I109" s="95" t="s">
        <v>447</v>
      </c>
      <c r="J109" s="95"/>
      <c r="K109" s="107"/>
    </row>
    <row r="110" spans="2:11" s="1" customFormat="1" ht="15" customHeight="1" x14ac:dyDescent="0.2">
      <c r="B110" s="118"/>
      <c r="C110" s="95" t="s">
        <v>456</v>
      </c>
      <c r="D110" s="95"/>
      <c r="E110" s="95"/>
      <c r="F110" s="116" t="s">
        <v>443</v>
      </c>
      <c r="G110" s="95"/>
      <c r="H110" s="95" t="s">
        <v>477</v>
      </c>
      <c r="I110" s="95" t="s">
        <v>439</v>
      </c>
      <c r="J110" s="95">
        <v>50</v>
      </c>
      <c r="K110" s="107"/>
    </row>
    <row r="111" spans="2:11" s="1" customFormat="1" ht="15" customHeight="1" x14ac:dyDescent="0.2">
      <c r="B111" s="118"/>
      <c r="C111" s="95" t="s">
        <v>464</v>
      </c>
      <c r="D111" s="95"/>
      <c r="E111" s="95"/>
      <c r="F111" s="116" t="s">
        <v>443</v>
      </c>
      <c r="G111" s="95"/>
      <c r="H111" s="95" t="s">
        <v>477</v>
      </c>
      <c r="I111" s="95" t="s">
        <v>439</v>
      </c>
      <c r="J111" s="95">
        <v>50</v>
      </c>
      <c r="K111" s="107"/>
    </row>
    <row r="112" spans="2:11" s="1" customFormat="1" ht="15" customHeight="1" x14ac:dyDescent="0.2">
      <c r="B112" s="118"/>
      <c r="C112" s="95" t="s">
        <v>462</v>
      </c>
      <c r="D112" s="95"/>
      <c r="E112" s="95"/>
      <c r="F112" s="116" t="s">
        <v>443</v>
      </c>
      <c r="G112" s="95"/>
      <c r="H112" s="95" t="s">
        <v>477</v>
      </c>
      <c r="I112" s="95" t="s">
        <v>439</v>
      </c>
      <c r="J112" s="95">
        <v>50</v>
      </c>
      <c r="K112" s="107"/>
    </row>
    <row r="113" spans="2:11" s="1" customFormat="1" ht="15" customHeight="1" x14ac:dyDescent="0.2">
      <c r="B113" s="118"/>
      <c r="C113" s="95" t="s">
        <v>55</v>
      </c>
      <c r="D113" s="95"/>
      <c r="E113" s="95"/>
      <c r="F113" s="116" t="s">
        <v>437</v>
      </c>
      <c r="G113" s="95"/>
      <c r="H113" s="95" t="s">
        <v>478</v>
      </c>
      <c r="I113" s="95" t="s">
        <v>439</v>
      </c>
      <c r="J113" s="95">
        <v>20</v>
      </c>
      <c r="K113" s="107"/>
    </row>
    <row r="114" spans="2:11" s="1" customFormat="1" ht="15" customHeight="1" x14ac:dyDescent="0.2">
      <c r="B114" s="118"/>
      <c r="C114" s="95" t="s">
        <v>479</v>
      </c>
      <c r="D114" s="95"/>
      <c r="E114" s="95"/>
      <c r="F114" s="116" t="s">
        <v>437</v>
      </c>
      <c r="G114" s="95"/>
      <c r="H114" s="95" t="s">
        <v>480</v>
      </c>
      <c r="I114" s="95" t="s">
        <v>439</v>
      </c>
      <c r="J114" s="95">
        <v>120</v>
      </c>
      <c r="K114" s="107"/>
    </row>
    <row r="115" spans="2:11" s="1" customFormat="1" ht="15" customHeight="1" x14ac:dyDescent="0.2">
      <c r="B115" s="118"/>
      <c r="C115" s="95" t="s">
        <v>40</v>
      </c>
      <c r="D115" s="95"/>
      <c r="E115" s="95"/>
      <c r="F115" s="116" t="s">
        <v>437</v>
      </c>
      <c r="G115" s="95"/>
      <c r="H115" s="95" t="s">
        <v>481</v>
      </c>
      <c r="I115" s="95" t="s">
        <v>472</v>
      </c>
      <c r="J115" s="95"/>
      <c r="K115" s="107"/>
    </row>
    <row r="116" spans="2:11" s="1" customFormat="1" ht="15" customHeight="1" x14ac:dyDescent="0.2">
      <c r="B116" s="118"/>
      <c r="C116" s="95" t="s">
        <v>50</v>
      </c>
      <c r="D116" s="95"/>
      <c r="E116" s="95"/>
      <c r="F116" s="116" t="s">
        <v>437</v>
      </c>
      <c r="G116" s="95"/>
      <c r="H116" s="95" t="s">
        <v>482</v>
      </c>
      <c r="I116" s="95" t="s">
        <v>472</v>
      </c>
      <c r="J116" s="95"/>
      <c r="K116" s="107"/>
    </row>
    <row r="117" spans="2:11" s="1" customFormat="1" ht="15" customHeight="1" x14ac:dyDescent="0.2">
      <c r="B117" s="118"/>
      <c r="C117" s="95" t="s">
        <v>59</v>
      </c>
      <c r="D117" s="95"/>
      <c r="E117" s="95"/>
      <c r="F117" s="116" t="s">
        <v>437</v>
      </c>
      <c r="G117" s="95"/>
      <c r="H117" s="95" t="s">
        <v>483</v>
      </c>
      <c r="I117" s="95" t="s">
        <v>484</v>
      </c>
      <c r="J117" s="95"/>
      <c r="K117" s="107"/>
    </row>
    <row r="118" spans="2:11" s="1" customFormat="1" ht="15" customHeight="1" x14ac:dyDescent="0.2">
      <c r="B118" s="121"/>
      <c r="C118" s="127"/>
      <c r="D118" s="127"/>
      <c r="E118" s="127"/>
      <c r="F118" s="127"/>
      <c r="G118" s="127"/>
      <c r="H118" s="127"/>
      <c r="I118" s="127"/>
      <c r="J118" s="127"/>
      <c r="K118" s="123"/>
    </row>
    <row r="119" spans="2:11" s="1" customFormat="1" ht="18.75" customHeight="1" x14ac:dyDescent="0.2">
      <c r="B119" s="128"/>
      <c r="C119" s="129"/>
      <c r="D119" s="129"/>
      <c r="E119" s="129"/>
      <c r="F119" s="130"/>
      <c r="G119" s="129"/>
      <c r="H119" s="129"/>
      <c r="I119" s="129"/>
      <c r="J119" s="129"/>
      <c r="K119" s="128"/>
    </row>
    <row r="120" spans="2:11" s="1" customFormat="1" ht="18.75" customHeight="1" x14ac:dyDescent="0.2"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</row>
    <row r="121" spans="2:11" s="1" customFormat="1" ht="7.5" customHeight="1" x14ac:dyDescent="0.2">
      <c r="B121" s="131"/>
      <c r="C121" s="132"/>
      <c r="D121" s="132"/>
      <c r="E121" s="132"/>
      <c r="F121" s="132"/>
      <c r="G121" s="132"/>
      <c r="H121" s="132"/>
      <c r="I121" s="132"/>
      <c r="J121" s="132"/>
      <c r="K121" s="133"/>
    </row>
    <row r="122" spans="2:11" s="1" customFormat="1" ht="45" customHeight="1" x14ac:dyDescent="0.2">
      <c r="B122" s="134"/>
      <c r="C122" s="369" t="s">
        <v>485</v>
      </c>
      <c r="D122" s="369"/>
      <c r="E122" s="369"/>
      <c r="F122" s="369"/>
      <c r="G122" s="369"/>
      <c r="H122" s="369"/>
      <c r="I122" s="369"/>
      <c r="J122" s="369"/>
      <c r="K122" s="135"/>
    </row>
    <row r="123" spans="2:11" s="1" customFormat="1" ht="17.25" customHeight="1" x14ac:dyDescent="0.2">
      <c r="B123" s="136"/>
      <c r="C123" s="108" t="s">
        <v>431</v>
      </c>
      <c r="D123" s="108"/>
      <c r="E123" s="108"/>
      <c r="F123" s="108" t="s">
        <v>432</v>
      </c>
      <c r="G123" s="109"/>
      <c r="H123" s="108" t="s">
        <v>56</v>
      </c>
      <c r="I123" s="108" t="s">
        <v>59</v>
      </c>
      <c r="J123" s="108" t="s">
        <v>433</v>
      </c>
      <c r="K123" s="137"/>
    </row>
    <row r="124" spans="2:11" s="1" customFormat="1" ht="17.25" customHeight="1" x14ac:dyDescent="0.2">
      <c r="B124" s="136"/>
      <c r="C124" s="110" t="s">
        <v>434</v>
      </c>
      <c r="D124" s="110"/>
      <c r="E124" s="110"/>
      <c r="F124" s="111" t="s">
        <v>435</v>
      </c>
      <c r="G124" s="112"/>
      <c r="H124" s="110"/>
      <c r="I124" s="110"/>
      <c r="J124" s="110" t="s">
        <v>436</v>
      </c>
      <c r="K124" s="137"/>
    </row>
    <row r="125" spans="2:11" s="1" customFormat="1" ht="5.25" customHeight="1" x14ac:dyDescent="0.2">
      <c r="B125" s="138"/>
      <c r="C125" s="113"/>
      <c r="D125" s="113"/>
      <c r="E125" s="113"/>
      <c r="F125" s="113"/>
      <c r="G125" s="139"/>
      <c r="H125" s="113"/>
      <c r="I125" s="113"/>
      <c r="J125" s="113"/>
      <c r="K125" s="140"/>
    </row>
    <row r="126" spans="2:11" s="1" customFormat="1" ht="15" customHeight="1" x14ac:dyDescent="0.2">
      <c r="B126" s="138"/>
      <c r="C126" s="95" t="s">
        <v>440</v>
      </c>
      <c r="D126" s="115"/>
      <c r="E126" s="115"/>
      <c r="F126" s="116" t="s">
        <v>437</v>
      </c>
      <c r="G126" s="95"/>
      <c r="H126" s="95" t="s">
        <v>477</v>
      </c>
      <c r="I126" s="95" t="s">
        <v>439</v>
      </c>
      <c r="J126" s="95">
        <v>120</v>
      </c>
      <c r="K126" s="141"/>
    </row>
    <row r="127" spans="2:11" s="1" customFormat="1" ht="15" customHeight="1" x14ac:dyDescent="0.2">
      <c r="B127" s="138"/>
      <c r="C127" s="95" t="s">
        <v>486</v>
      </c>
      <c r="D127" s="95"/>
      <c r="E127" s="95"/>
      <c r="F127" s="116" t="s">
        <v>437</v>
      </c>
      <c r="G127" s="95"/>
      <c r="H127" s="95" t="s">
        <v>487</v>
      </c>
      <c r="I127" s="95" t="s">
        <v>439</v>
      </c>
      <c r="J127" s="95" t="s">
        <v>488</v>
      </c>
      <c r="K127" s="141"/>
    </row>
    <row r="128" spans="2:11" s="1" customFormat="1" ht="15" customHeight="1" x14ac:dyDescent="0.2">
      <c r="B128" s="138"/>
      <c r="C128" s="95" t="s">
        <v>385</v>
      </c>
      <c r="D128" s="95"/>
      <c r="E128" s="95"/>
      <c r="F128" s="116" t="s">
        <v>437</v>
      </c>
      <c r="G128" s="95"/>
      <c r="H128" s="95" t="s">
        <v>489</v>
      </c>
      <c r="I128" s="95" t="s">
        <v>439</v>
      </c>
      <c r="J128" s="95" t="s">
        <v>488</v>
      </c>
      <c r="K128" s="141"/>
    </row>
    <row r="129" spans="2:11" s="1" customFormat="1" ht="15" customHeight="1" x14ac:dyDescent="0.2">
      <c r="B129" s="138"/>
      <c r="C129" s="95" t="s">
        <v>448</v>
      </c>
      <c r="D129" s="95"/>
      <c r="E129" s="95"/>
      <c r="F129" s="116" t="s">
        <v>443</v>
      </c>
      <c r="G129" s="95"/>
      <c r="H129" s="95" t="s">
        <v>449</v>
      </c>
      <c r="I129" s="95" t="s">
        <v>439</v>
      </c>
      <c r="J129" s="95">
        <v>15</v>
      </c>
      <c r="K129" s="141"/>
    </row>
    <row r="130" spans="2:11" s="1" customFormat="1" ht="15" customHeight="1" x14ac:dyDescent="0.2">
      <c r="B130" s="138"/>
      <c r="C130" s="119" t="s">
        <v>450</v>
      </c>
      <c r="D130" s="119"/>
      <c r="E130" s="119"/>
      <c r="F130" s="120" t="s">
        <v>443</v>
      </c>
      <c r="G130" s="119"/>
      <c r="H130" s="119" t="s">
        <v>451</v>
      </c>
      <c r="I130" s="119" t="s">
        <v>439</v>
      </c>
      <c r="J130" s="119">
        <v>15</v>
      </c>
      <c r="K130" s="141"/>
    </row>
    <row r="131" spans="2:11" s="1" customFormat="1" ht="15" customHeight="1" x14ac:dyDescent="0.2">
      <c r="B131" s="138"/>
      <c r="C131" s="119" t="s">
        <v>452</v>
      </c>
      <c r="D131" s="119"/>
      <c r="E131" s="119"/>
      <c r="F131" s="120" t="s">
        <v>443</v>
      </c>
      <c r="G131" s="119"/>
      <c r="H131" s="119" t="s">
        <v>453</v>
      </c>
      <c r="I131" s="119" t="s">
        <v>439</v>
      </c>
      <c r="J131" s="119">
        <v>20</v>
      </c>
      <c r="K131" s="141"/>
    </row>
    <row r="132" spans="2:11" s="1" customFormat="1" ht="15" customHeight="1" x14ac:dyDescent="0.2">
      <c r="B132" s="138"/>
      <c r="C132" s="119" t="s">
        <v>454</v>
      </c>
      <c r="D132" s="119"/>
      <c r="E132" s="119"/>
      <c r="F132" s="120" t="s">
        <v>443</v>
      </c>
      <c r="G132" s="119"/>
      <c r="H132" s="119" t="s">
        <v>455</v>
      </c>
      <c r="I132" s="119" t="s">
        <v>439</v>
      </c>
      <c r="J132" s="119">
        <v>20</v>
      </c>
      <c r="K132" s="141"/>
    </row>
    <row r="133" spans="2:11" s="1" customFormat="1" ht="15" customHeight="1" x14ac:dyDescent="0.2">
      <c r="B133" s="138"/>
      <c r="C133" s="95" t="s">
        <v>442</v>
      </c>
      <c r="D133" s="95"/>
      <c r="E133" s="95"/>
      <c r="F133" s="116" t="s">
        <v>443</v>
      </c>
      <c r="G133" s="95"/>
      <c r="H133" s="95" t="s">
        <v>477</v>
      </c>
      <c r="I133" s="95" t="s">
        <v>439</v>
      </c>
      <c r="J133" s="95">
        <v>50</v>
      </c>
      <c r="K133" s="141"/>
    </row>
    <row r="134" spans="2:11" s="1" customFormat="1" ht="15" customHeight="1" x14ac:dyDescent="0.2">
      <c r="B134" s="138"/>
      <c r="C134" s="95" t="s">
        <v>456</v>
      </c>
      <c r="D134" s="95"/>
      <c r="E134" s="95"/>
      <c r="F134" s="116" t="s">
        <v>443</v>
      </c>
      <c r="G134" s="95"/>
      <c r="H134" s="95" t="s">
        <v>477</v>
      </c>
      <c r="I134" s="95" t="s">
        <v>439</v>
      </c>
      <c r="J134" s="95">
        <v>50</v>
      </c>
      <c r="K134" s="141"/>
    </row>
    <row r="135" spans="2:11" s="1" customFormat="1" ht="15" customHeight="1" x14ac:dyDescent="0.2">
      <c r="B135" s="138"/>
      <c r="C135" s="95" t="s">
        <v>462</v>
      </c>
      <c r="D135" s="95"/>
      <c r="E135" s="95"/>
      <c r="F135" s="116" t="s">
        <v>443</v>
      </c>
      <c r="G135" s="95"/>
      <c r="H135" s="95" t="s">
        <v>477</v>
      </c>
      <c r="I135" s="95" t="s">
        <v>439</v>
      </c>
      <c r="J135" s="95">
        <v>50</v>
      </c>
      <c r="K135" s="141"/>
    </row>
    <row r="136" spans="2:11" s="1" customFormat="1" ht="15" customHeight="1" x14ac:dyDescent="0.2">
      <c r="B136" s="138"/>
      <c r="C136" s="95" t="s">
        <v>464</v>
      </c>
      <c r="D136" s="95"/>
      <c r="E136" s="95"/>
      <c r="F136" s="116" t="s">
        <v>443</v>
      </c>
      <c r="G136" s="95"/>
      <c r="H136" s="95" t="s">
        <v>477</v>
      </c>
      <c r="I136" s="95" t="s">
        <v>439</v>
      </c>
      <c r="J136" s="95">
        <v>50</v>
      </c>
      <c r="K136" s="141"/>
    </row>
    <row r="137" spans="2:11" s="1" customFormat="1" ht="15" customHeight="1" x14ac:dyDescent="0.2">
      <c r="B137" s="138"/>
      <c r="C137" s="95" t="s">
        <v>465</v>
      </c>
      <c r="D137" s="95"/>
      <c r="E137" s="95"/>
      <c r="F137" s="116" t="s">
        <v>443</v>
      </c>
      <c r="G137" s="95"/>
      <c r="H137" s="95" t="s">
        <v>490</v>
      </c>
      <c r="I137" s="95" t="s">
        <v>439</v>
      </c>
      <c r="J137" s="95">
        <v>255</v>
      </c>
      <c r="K137" s="141"/>
    </row>
    <row r="138" spans="2:11" s="1" customFormat="1" ht="15" customHeight="1" x14ac:dyDescent="0.2">
      <c r="B138" s="138"/>
      <c r="C138" s="95" t="s">
        <v>467</v>
      </c>
      <c r="D138" s="95"/>
      <c r="E138" s="95"/>
      <c r="F138" s="116" t="s">
        <v>437</v>
      </c>
      <c r="G138" s="95"/>
      <c r="H138" s="95" t="s">
        <v>491</v>
      </c>
      <c r="I138" s="95" t="s">
        <v>469</v>
      </c>
      <c r="J138" s="95"/>
      <c r="K138" s="141"/>
    </row>
    <row r="139" spans="2:11" s="1" customFormat="1" ht="15" customHeight="1" x14ac:dyDescent="0.2">
      <c r="B139" s="138"/>
      <c r="C139" s="95" t="s">
        <v>470</v>
      </c>
      <c r="D139" s="95"/>
      <c r="E139" s="95"/>
      <c r="F139" s="116" t="s">
        <v>437</v>
      </c>
      <c r="G139" s="95"/>
      <c r="H139" s="95" t="s">
        <v>492</v>
      </c>
      <c r="I139" s="95" t="s">
        <v>472</v>
      </c>
      <c r="J139" s="95"/>
      <c r="K139" s="141"/>
    </row>
    <row r="140" spans="2:11" s="1" customFormat="1" ht="15" customHeight="1" x14ac:dyDescent="0.2">
      <c r="B140" s="138"/>
      <c r="C140" s="95" t="s">
        <v>473</v>
      </c>
      <c r="D140" s="95"/>
      <c r="E140" s="95"/>
      <c r="F140" s="116" t="s">
        <v>437</v>
      </c>
      <c r="G140" s="95"/>
      <c r="H140" s="95" t="s">
        <v>473</v>
      </c>
      <c r="I140" s="95" t="s">
        <v>472</v>
      </c>
      <c r="J140" s="95"/>
      <c r="K140" s="141"/>
    </row>
    <row r="141" spans="2:11" s="1" customFormat="1" ht="15" customHeight="1" x14ac:dyDescent="0.2">
      <c r="B141" s="138"/>
      <c r="C141" s="95" t="s">
        <v>40</v>
      </c>
      <c r="D141" s="95"/>
      <c r="E141" s="95"/>
      <c r="F141" s="116" t="s">
        <v>437</v>
      </c>
      <c r="G141" s="95"/>
      <c r="H141" s="95" t="s">
        <v>493</v>
      </c>
      <c r="I141" s="95" t="s">
        <v>472</v>
      </c>
      <c r="J141" s="95"/>
      <c r="K141" s="141"/>
    </row>
    <row r="142" spans="2:11" s="1" customFormat="1" ht="15" customHeight="1" x14ac:dyDescent="0.2">
      <c r="B142" s="138"/>
      <c r="C142" s="95" t="s">
        <v>494</v>
      </c>
      <c r="D142" s="95"/>
      <c r="E142" s="95"/>
      <c r="F142" s="116" t="s">
        <v>437</v>
      </c>
      <c r="G142" s="95"/>
      <c r="H142" s="95" t="s">
        <v>495</v>
      </c>
      <c r="I142" s="95" t="s">
        <v>472</v>
      </c>
      <c r="J142" s="95"/>
      <c r="K142" s="141"/>
    </row>
    <row r="143" spans="2:11" s="1" customFormat="1" ht="15" customHeight="1" x14ac:dyDescent="0.2">
      <c r="B143" s="142"/>
      <c r="C143" s="143"/>
      <c r="D143" s="143"/>
      <c r="E143" s="143"/>
      <c r="F143" s="143"/>
      <c r="G143" s="143"/>
      <c r="H143" s="143"/>
      <c r="I143" s="143"/>
      <c r="J143" s="143"/>
      <c r="K143" s="144"/>
    </row>
    <row r="144" spans="2:11" s="1" customFormat="1" ht="18.75" customHeight="1" x14ac:dyDescent="0.2">
      <c r="B144" s="129"/>
      <c r="C144" s="129"/>
      <c r="D144" s="129"/>
      <c r="E144" s="129"/>
      <c r="F144" s="130"/>
      <c r="G144" s="129"/>
      <c r="H144" s="129"/>
      <c r="I144" s="129"/>
      <c r="J144" s="129"/>
      <c r="K144" s="129"/>
    </row>
    <row r="145" spans="2:11" s="1" customFormat="1" ht="18.75" customHeight="1" x14ac:dyDescent="0.2"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</row>
    <row r="146" spans="2:11" s="1" customFormat="1" ht="7.5" customHeight="1" x14ac:dyDescent="0.2">
      <c r="B146" s="103"/>
      <c r="C146" s="104"/>
      <c r="D146" s="104"/>
      <c r="E146" s="104"/>
      <c r="F146" s="104"/>
      <c r="G146" s="104"/>
      <c r="H146" s="104"/>
      <c r="I146" s="104"/>
      <c r="J146" s="104"/>
      <c r="K146" s="105"/>
    </row>
    <row r="147" spans="2:11" s="1" customFormat="1" ht="45" customHeight="1" x14ac:dyDescent="0.2">
      <c r="B147" s="106"/>
      <c r="C147" s="371" t="s">
        <v>496</v>
      </c>
      <c r="D147" s="371"/>
      <c r="E147" s="371"/>
      <c r="F147" s="371"/>
      <c r="G147" s="371"/>
      <c r="H147" s="371"/>
      <c r="I147" s="371"/>
      <c r="J147" s="371"/>
      <c r="K147" s="107"/>
    </row>
    <row r="148" spans="2:11" s="1" customFormat="1" ht="17.25" customHeight="1" x14ac:dyDescent="0.2">
      <c r="B148" s="106"/>
      <c r="C148" s="108" t="s">
        <v>431</v>
      </c>
      <c r="D148" s="108"/>
      <c r="E148" s="108"/>
      <c r="F148" s="108" t="s">
        <v>432</v>
      </c>
      <c r="G148" s="109"/>
      <c r="H148" s="108" t="s">
        <v>56</v>
      </c>
      <c r="I148" s="108" t="s">
        <v>59</v>
      </c>
      <c r="J148" s="108" t="s">
        <v>433</v>
      </c>
      <c r="K148" s="107"/>
    </row>
    <row r="149" spans="2:11" s="1" customFormat="1" ht="17.25" customHeight="1" x14ac:dyDescent="0.2">
      <c r="B149" s="106"/>
      <c r="C149" s="110" t="s">
        <v>434</v>
      </c>
      <c r="D149" s="110"/>
      <c r="E149" s="110"/>
      <c r="F149" s="111" t="s">
        <v>435</v>
      </c>
      <c r="G149" s="112"/>
      <c r="H149" s="110"/>
      <c r="I149" s="110"/>
      <c r="J149" s="110" t="s">
        <v>436</v>
      </c>
      <c r="K149" s="107"/>
    </row>
    <row r="150" spans="2:11" s="1" customFormat="1" ht="5.25" customHeight="1" x14ac:dyDescent="0.2">
      <c r="B150" s="118"/>
      <c r="C150" s="113"/>
      <c r="D150" s="113"/>
      <c r="E150" s="113"/>
      <c r="F150" s="113"/>
      <c r="G150" s="114"/>
      <c r="H150" s="113"/>
      <c r="I150" s="113"/>
      <c r="J150" s="113"/>
      <c r="K150" s="141"/>
    </row>
    <row r="151" spans="2:11" s="1" customFormat="1" ht="15" customHeight="1" x14ac:dyDescent="0.2">
      <c r="B151" s="118"/>
      <c r="C151" s="145" t="s">
        <v>440</v>
      </c>
      <c r="D151" s="95"/>
      <c r="E151" s="95"/>
      <c r="F151" s="146" t="s">
        <v>437</v>
      </c>
      <c r="G151" s="95"/>
      <c r="H151" s="145" t="s">
        <v>477</v>
      </c>
      <c r="I151" s="145" t="s">
        <v>439</v>
      </c>
      <c r="J151" s="145">
        <v>120</v>
      </c>
      <c r="K151" s="141"/>
    </row>
    <row r="152" spans="2:11" s="1" customFormat="1" ht="15" customHeight="1" x14ac:dyDescent="0.2">
      <c r="B152" s="118"/>
      <c r="C152" s="145" t="s">
        <v>486</v>
      </c>
      <c r="D152" s="95"/>
      <c r="E152" s="95"/>
      <c r="F152" s="146" t="s">
        <v>437</v>
      </c>
      <c r="G152" s="95"/>
      <c r="H152" s="145" t="s">
        <v>497</v>
      </c>
      <c r="I152" s="145" t="s">
        <v>439</v>
      </c>
      <c r="J152" s="145" t="s">
        <v>488</v>
      </c>
      <c r="K152" s="141"/>
    </row>
    <row r="153" spans="2:11" s="1" customFormat="1" ht="15" customHeight="1" x14ac:dyDescent="0.2">
      <c r="B153" s="118"/>
      <c r="C153" s="145" t="s">
        <v>385</v>
      </c>
      <c r="D153" s="95"/>
      <c r="E153" s="95"/>
      <c r="F153" s="146" t="s">
        <v>437</v>
      </c>
      <c r="G153" s="95"/>
      <c r="H153" s="145" t="s">
        <v>498</v>
      </c>
      <c r="I153" s="145" t="s">
        <v>439</v>
      </c>
      <c r="J153" s="145" t="s">
        <v>488</v>
      </c>
      <c r="K153" s="141"/>
    </row>
    <row r="154" spans="2:11" s="1" customFormat="1" ht="15" customHeight="1" x14ac:dyDescent="0.2">
      <c r="B154" s="118"/>
      <c r="C154" s="145" t="s">
        <v>442</v>
      </c>
      <c r="D154" s="95"/>
      <c r="E154" s="95"/>
      <c r="F154" s="146" t="s">
        <v>443</v>
      </c>
      <c r="G154" s="95"/>
      <c r="H154" s="145" t="s">
        <v>477</v>
      </c>
      <c r="I154" s="145" t="s">
        <v>439</v>
      </c>
      <c r="J154" s="145">
        <v>50</v>
      </c>
      <c r="K154" s="141"/>
    </row>
    <row r="155" spans="2:11" s="1" customFormat="1" ht="15" customHeight="1" x14ac:dyDescent="0.2">
      <c r="B155" s="118"/>
      <c r="C155" s="145" t="s">
        <v>445</v>
      </c>
      <c r="D155" s="95"/>
      <c r="E155" s="95"/>
      <c r="F155" s="146" t="s">
        <v>437</v>
      </c>
      <c r="G155" s="95"/>
      <c r="H155" s="145" t="s">
        <v>477</v>
      </c>
      <c r="I155" s="145" t="s">
        <v>447</v>
      </c>
      <c r="J155" s="145"/>
      <c r="K155" s="141"/>
    </row>
    <row r="156" spans="2:11" s="1" customFormat="1" ht="15" customHeight="1" x14ac:dyDescent="0.2">
      <c r="B156" s="118"/>
      <c r="C156" s="145" t="s">
        <v>456</v>
      </c>
      <c r="D156" s="95"/>
      <c r="E156" s="95"/>
      <c r="F156" s="146" t="s">
        <v>443</v>
      </c>
      <c r="G156" s="95"/>
      <c r="H156" s="145" t="s">
        <v>477</v>
      </c>
      <c r="I156" s="145" t="s">
        <v>439</v>
      </c>
      <c r="J156" s="145">
        <v>50</v>
      </c>
      <c r="K156" s="141"/>
    </row>
    <row r="157" spans="2:11" s="1" customFormat="1" ht="15" customHeight="1" x14ac:dyDescent="0.2">
      <c r="B157" s="118"/>
      <c r="C157" s="145" t="s">
        <v>464</v>
      </c>
      <c r="D157" s="95"/>
      <c r="E157" s="95"/>
      <c r="F157" s="146" t="s">
        <v>443</v>
      </c>
      <c r="G157" s="95"/>
      <c r="H157" s="145" t="s">
        <v>477</v>
      </c>
      <c r="I157" s="145" t="s">
        <v>439</v>
      </c>
      <c r="J157" s="145">
        <v>50</v>
      </c>
      <c r="K157" s="141"/>
    </row>
    <row r="158" spans="2:11" s="1" customFormat="1" ht="15" customHeight="1" x14ac:dyDescent="0.2">
      <c r="B158" s="118"/>
      <c r="C158" s="145" t="s">
        <v>462</v>
      </c>
      <c r="D158" s="95"/>
      <c r="E158" s="95"/>
      <c r="F158" s="146" t="s">
        <v>443</v>
      </c>
      <c r="G158" s="95"/>
      <c r="H158" s="145" t="s">
        <v>477</v>
      </c>
      <c r="I158" s="145" t="s">
        <v>439</v>
      </c>
      <c r="J158" s="145">
        <v>50</v>
      </c>
      <c r="K158" s="141"/>
    </row>
    <row r="159" spans="2:11" s="1" customFormat="1" ht="15" customHeight="1" x14ac:dyDescent="0.2">
      <c r="B159" s="118"/>
      <c r="C159" s="145" t="s">
        <v>97</v>
      </c>
      <c r="D159" s="95"/>
      <c r="E159" s="95"/>
      <c r="F159" s="146" t="s">
        <v>437</v>
      </c>
      <c r="G159" s="95"/>
      <c r="H159" s="145" t="s">
        <v>499</v>
      </c>
      <c r="I159" s="145" t="s">
        <v>439</v>
      </c>
      <c r="J159" s="145" t="s">
        <v>500</v>
      </c>
      <c r="K159" s="141"/>
    </row>
    <row r="160" spans="2:11" s="1" customFormat="1" ht="15" customHeight="1" x14ac:dyDescent="0.2">
      <c r="B160" s="118"/>
      <c r="C160" s="145" t="s">
        <v>501</v>
      </c>
      <c r="D160" s="95"/>
      <c r="E160" s="95"/>
      <c r="F160" s="146" t="s">
        <v>437</v>
      </c>
      <c r="G160" s="95"/>
      <c r="H160" s="145" t="s">
        <v>502</v>
      </c>
      <c r="I160" s="145" t="s">
        <v>472</v>
      </c>
      <c r="J160" s="145"/>
      <c r="K160" s="141"/>
    </row>
    <row r="161" spans="2:11" s="1" customFormat="1" ht="15" customHeight="1" x14ac:dyDescent="0.2">
      <c r="B161" s="147"/>
      <c r="C161" s="127"/>
      <c r="D161" s="127"/>
      <c r="E161" s="127"/>
      <c r="F161" s="127"/>
      <c r="G161" s="127"/>
      <c r="H161" s="127"/>
      <c r="I161" s="127"/>
      <c r="J161" s="127"/>
      <c r="K161" s="148"/>
    </row>
    <row r="162" spans="2:11" s="1" customFormat="1" ht="18.75" customHeight="1" x14ac:dyDescent="0.2">
      <c r="B162" s="129"/>
      <c r="C162" s="139"/>
      <c r="D162" s="139"/>
      <c r="E162" s="139"/>
      <c r="F162" s="149"/>
      <c r="G162" s="139"/>
      <c r="H162" s="139"/>
      <c r="I162" s="139"/>
      <c r="J162" s="139"/>
      <c r="K162" s="129"/>
    </row>
    <row r="163" spans="2:11" s="1" customFormat="1" ht="18.75" customHeight="1" x14ac:dyDescent="0.2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</row>
    <row r="164" spans="2:11" s="1" customFormat="1" ht="7.5" customHeight="1" x14ac:dyDescent="0.2">
      <c r="B164" s="84"/>
      <c r="C164" s="85"/>
      <c r="D164" s="85"/>
      <c r="E164" s="85"/>
      <c r="F164" s="85"/>
      <c r="G164" s="85"/>
      <c r="H164" s="85"/>
      <c r="I164" s="85"/>
      <c r="J164" s="85"/>
      <c r="K164" s="86"/>
    </row>
    <row r="165" spans="2:11" s="1" customFormat="1" ht="45" customHeight="1" x14ac:dyDescent="0.2">
      <c r="B165" s="87"/>
      <c r="C165" s="369" t="s">
        <v>503</v>
      </c>
      <c r="D165" s="369"/>
      <c r="E165" s="369"/>
      <c r="F165" s="369"/>
      <c r="G165" s="369"/>
      <c r="H165" s="369"/>
      <c r="I165" s="369"/>
      <c r="J165" s="369"/>
      <c r="K165" s="88"/>
    </row>
    <row r="166" spans="2:11" s="1" customFormat="1" ht="17.25" customHeight="1" x14ac:dyDescent="0.2">
      <c r="B166" s="87"/>
      <c r="C166" s="108" t="s">
        <v>431</v>
      </c>
      <c r="D166" s="108"/>
      <c r="E166" s="108"/>
      <c r="F166" s="108" t="s">
        <v>432</v>
      </c>
      <c r="G166" s="150"/>
      <c r="H166" s="151" t="s">
        <v>56</v>
      </c>
      <c r="I166" s="151" t="s">
        <v>59</v>
      </c>
      <c r="J166" s="108" t="s">
        <v>433</v>
      </c>
      <c r="K166" s="88"/>
    </row>
    <row r="167" spans="2:11" s="1" customFormat="1" ht="17.25" customHeight="1" x14ac:dyDescent="0.2">
      <c r="B167" s="89"/>
      <c r="C167" s="110" t="s">
        <v>434</v>
      </c>
      <c r="D167" s="110"/>
      <c r="E167" s="110"/>
      <c r="F167" s="111" t="s">
        <v>435</v>
      </c>
      <c r="G167" s="152"/>
      <c r="H167" s="153"/>
      <c r="I167" s="153"/>
      <c r="J167" s="110" t="s">
        <v>436</v>
      </c>
      <c r="K167" s="90"/>
    </row>
    <row r="168" spans="2:11" s="1" customFormat="1" ht="5.25" customHeight="1" x14ac:dyDescent="0.2">
      <c r="B168" s="118"/>
      <c r="C168" s="113"/>
      <c r="D168" s="113"/>
      <c r="E168" s="113"/>
      <c r="F168" s="113"/>
      <c r="G168" s="114"/>
      <c r="H168" s="113"/>
      <c r="I168" s="113"/>
      <c r="J168" s="113"/>
      <c r="K168" s="141"/>
    </row>
    <row r="169" spans="2:11" s="1" customFormat="1" ht="15" customHeight="1" x14ac:dyDescent="0.2">
      <c r="B169" s="118"/>
      <c r="C169" s="95" t="s">
        <v>440</v>
      </c>
      <c r="D169" s="95"/>
      <c r="E169" s="95"/>
      <c r="F169" s="116" t="s">
        <v>437</v>
      </c>
      <c r="G169" s="95"/>
      <c r="H169" s="95" t="s">
        <v>477</v>
      </c>
      <c r="I169" s="95" t="s">
        <v>439</v>
      </c>
      <c r="J169" s="95">
        <v>120</v>
      </c>
      <c r="K169" s="141"/>
    </row>
    <row r="170" spans="2:11" s="1" customFormat="1" ht="15" customHeight="1" x14ac:dyDescent="0.2">
      <c r="B170" s="118"/>
      <c r="C170" s="95" t="s">
        <v>486</v>
      </c>
      <c r="D170" s="95"/>
      <c r="E170" s="95"/>
      <c r="F170" s="116" t="s">
        <v>437</v>
      </c>
      <c r="G170" s="95"/>
      <c r="H170" s="95" t="s">
        <v>487</v>
      </c>
      <c r="I170" s="95" t="s">
        <v>439</v>
      </c>
      <c r="J170" s="95" t="s">
        <v>488</v>
      </c>
      <c r="K170" s="141"/>
    </row>
    <row r="171" spans="2:11" s="1" customFormat="1" ht="15" customHeight="1" x14ac:dyDescent="0.2">
      <c r="B171" s="118"/>
      <c r="C171" s="95" t="s">
        <v>385</v>
      </c>
      <c r="D171" s="95"/>
      <c r="E171" s="95"/>
      <c r="F171" s="116" t="s">
        <v>437</v>
      </c>
      <c r="G171" s="95"/>
      <c r="H171" s="95" t="s">
        <v>504</v>
      </c>
      <c r="I171" s="95" t="s">
        <v>439</v>
      </c>
      <c r="J171" s="95" t="s">
        <v>488</v>
      </c>
      <c r="K171" s="141"/>
    </row>
    <row r="172" spans="2:11" s="1" customFormat="1" ht="15" customHeight="1" x14ac:dyDescent="0.2">
      <c r="B172" s="118"/>
      <c r="C172" s="95" t="s">
        <v>442</v>
      </c>
      <c r="D172" s="95"/>
      <c r="E172" s="95"/>
      <c r="F172" s="116" t="s">
        <v>443</v>
      </c>
      <c r="G172" s="95"/>
      <c r="H172" s="95" t="s">
        <v>504</v>
      </c>
      <c r="I172" s="95" t="s">
        <v>439</v>
      </c>
      <c r="J172" s="95">
        <v>50</v>
      </c>
      <c r="K172" s="141"/>
    </row>
    <row r="173" spans="2:11" s="1" customFormat="1" ht="15" customHeight="1" x14ac:dyDescent="0.2">
      <c r="B173" s="118"/>
      <c r="C173" s="95" t="s">
        <v>445</v>
      </c>
      <c r="D173" s="95"/>
      <c r="E173" s="95"/>
      <c r="F173" s="116" t="s">
        <v>437</v>
      </c>
      <c r="G173" s="95"/>
      <c r="H173" s="95" t="s">
        <v>504</v>
      </c>
      <c r="I173" s="95" t="s">
        <v>447</v>
      </c>
      <c r="J173" s="95"/>
      <c r="K173" s="141"/>
    </row>
    <row r="174" spans="2:11" s="1" customFormat="1" ht="15" customHeight="1" x14ac:dyDescent="0.2">
      <c r="B174" s="118"/>
      <c r="C174" s="95" t="s">
        <v>456</v>
      </c>
      <c r="D174" s="95"/>
      <c r="E174" s="95"/>
      <c r="F174" s="116" t="s">
        <v>443</v>
      </c>
      <c r="G174" s="95"/>
      <c r="H174" s="95" t="s">
        <v>504</v>
      </c>
      <c r="I174" s="95" t="s">
        <v>439</v>
      </c>
      <c r="J174" s="95">
        <v>50</v>
      </c>
      <c r="K174" s="141"/>
    </row>
    <row r="175" spans="2:11" s="1" customFormat="1" ht="15" customHeight="1" x14ac:dyDescent="0.2">
      <c r="B175" s="118"/>
      <c r="C175" s="95" t="s">
        <v>464</v>
      </c>
      <c r="D175" s="95"/>
      <c r="E175" s="95"/>
      <c r="F175" s="116" t="s">
        <v>443</v>
      </c>
      <c r="G175" s="95"/>
      <c r="H175" s="95" t="s">
        <v>504</v>
      </c>
      <c r="I175" s="95" t="s">
        <v>439</v>
      </c>
      <c r="J175" s="95">
        <v>50</v>
      </c>
      <c r="K175" s="141"/>
    </row>
    <row r="176" spans="2:11" s="1" customFormat="1" ht="15" customHeight="1" x14ac:dyDescent="0.2">
      <c r="B176" s="118"/>
      <c r="C176" s="95" t="s">
        <v>462</v>
      </c>
      <c r="D176" s="95"/>
      <c r="E176" s="95"/>
      <c r="F176" s="116" t="s">
        <v>443</v>
      </c>
      <c r="G176" s="95"/>
      <c r="H176" s="95" t="s">
        <v>504</v>
      </c>
      <c r="I176" s="95" t="s">
        <v>439</v>
      </c>
      <c r="J176" s="95">
        <v>50</v>
      </c>
      <c r="K176" s="141"/>
    </row>
    <row r="177" spans="2:11" s="1" customFormat="1" ht="15" customHeight="1" x14ac:dyDescent="0.2">
      <c r="B177" s="118"/>
      <c r="C177" s="95" t="s">
        <v>106</v>
      </c>
      <c r="D177" s="95"/>
      <c r="E177" s="95"/>
      <c r="F177" s="116" t="s">
        <v>437</v>
      </c>
      <c r="G177" s="95"/>
      <c r="H177" s="95" t="s">
        <v>505</v>
      </c>
      <c r="I177" s="95" t="s">
        <v>506</v>
      </c>
      <c r="J177" s="95"/>
      <c r="K177" s="141"/>
    </row>
    <row r="178" spans="2:11" s="1" customFormat="1" ht="15" customHeight="1" x14ac:dyDescent="0.2">
      <c r="B178" s="118"/>
      <c r="C178" s="95" t="s">
        <v>59</v>
      </c>
      <c r="D178" s="95"/>
      <c r="E178" s="95"/>
      <c r="F178" s="116" t="s">
        <v>437</v>
      </c>
      <c r="G178" s="95"/>
      <c r="H178" s="95" t="s">
        <v>507</v>
      </c>
      <c r="I178" s="95" t="s">
        <v>508</v>
      </c>
      <c r="J178" s="95">
        <v>1</v>
      </c>
      <c r="K178" s="141"/>
    </row>
    <row r="179" spans="2:11" s="1" customFormat="1" ht="15" customHeight="1" x14ac:dyDescent="0.2">
      <c r="B179" s="118"/>
      <c r="C179" s="95" t="s">
        <v>55</v>
      </c>
      <c r="D179" s="95"/>
      <c r="E179" s="95"/>
      <c r="F179" s="116" t="s">
        <v>437</v>
      </c>
      <c r="G179" s="95"/>
      <c r="H179" s="95" t="s">
        <v>509</v>
      </c>
      <c r="I179" s="95" t="s">
        <v>439</v>
      </c>
      <c r="J179" s="95">
        <v>20</v>
      </c>
      <c r="K179" s="141"/>
    </row>
    <row r="180" spans="2:11" s="1" customFormat="1" ht="15" customHeight="1" x14ac:dyDescent="0.2">
      <c r="B180" s="118"/>
      <c r="C180" s="95" t="s">
        <v>56</v>
      </c>
      <c r="D180" s="95"/>
      <c r="E180" s="95"/>
      <c r="F180" s="116" t="s">
        <v>437</v>
      </c>
      <c r="G180" s="95"/>
      <c r="H180" s="95" t="s">
        <v>510</v>
      </c>
      <c r="I180" s="95" t="s">
        <v>439</v>
      </c>
      <c r="J180" s="95">
        <v>255</v>
      </c>
      <c r="K180" s="141"/>
    </row>
    <row r="181" spans="2:11" s="1" customFormat="1" ht="15" customHeight="1" x14ac:dyDescent="0.2">
      <c r="B181" s="118"/>
      <c r="C181" s="95" t="s">
        <v>107</v>
      </c>
      <c r="D181" s="95"/>
      <c r="E181" s="95"/>
      <c r="F181" s="116" t="s">
        <v>437</v>
      </c>
      <c r="G181" s="95"/>
      <c r="H181" s="95" t="s">
        <v>401</v>
      </c>
      <c r="I181" s="95" t="s">
        <v>439</v>
      </c>
      <c r="J181" s="95">
        <v>10</v>
      </c>
      <c r="K181" s="141"/>
    </row>
    <row r="182" spans="2:11" s="1" customFormat="1" ht="15" customHeight="1" x14ac:dyDescent="0.2">
      <c r="B182" s="118"/>
      <c r="C182" s="95" t="s">
        <v>108</v>
      </c>
      <c r="D182" s="95"/>
      <c r="E182" s="95"/>
      <c r="F182" s="116" t="s">
        <v>437</v>
      </c>
      <c r="G182" s="95"/>
      <c r="H182" s="95" t="s">
        <v>511</v>
      </c>
      <c r="I182" s="95" t="s">
        <v>472</v>
      </c>
      <c r="J182" s="95"/>
      <c r="K182" s="141"/>
    </row>
    <row r="183" spans="2:11" s="1" customFormat="1" ht="15" customHeight="1" x14ac:dyDescent="0.2">
      <c r="B183" s="118"/>
      <c r="C183" s="95" t="s">
        <v>512</v>
      </c>
      <c r="D183" s="95"/>
      <c r="E183" s="95"/>
      <c r="F183" s="116" t="s">
        <v>437</v>
      </c>
      <c r="G183" s="95"/>
      <c r="H183" s="95" t="s">
        <v>513</v>
      </c>
      <c r="I183" s="95" t="s">
        <v>472</v>
      </c>
      <c r="J183" s="95"/>
      <c r="K183" s="141"/>
    </row>
    <row r="184" spans="2:11" s="1" customFormat="1" ht="15" customHeight="1" x14ac:dyDescent="0.2">
      <c r="B184" s="118"/>
      <c r="C184" s="95" t="s">
        <v>501</v>
      </c>
      <c r="D184" s="95"/>
      <c r="E184" s="95"/>
      <c r="F184" s="116" t="s">
        <v>437</v>
      </c>
      <c r="G184" s="95"/>
      <c r="H184" s="95" t="s">
        <v>514</v>
      </c>
      <c r="I184" s="95" t="s">
        <v>472</v>
      </c>
      <c r="J184" s="95"/>
      <c r="K184" s="141"/>
    </row>
    <row r="185" spans="2:11" s="1" customFormat="1" ht="15" customHeight="1" x14ac:dyDescent="0.2">
      <c r="B185" s="118"/>
      <c r="C185" s="95" t="s">
        <v>110</v>
      </c>
      <c r="D185" s="95"/>
      <c r="E185" s="95"/>
      <c r="F185" s="116" t="s">
        <v>443</v>
      </c>
      <c r="G185" s="95"/>
      <c r="H185" s="95" t="s">
        <v>515</v>
      </c>
      <c r="I185" s="95" t="s">
        <v>439</v>
      </c>
      <c r="J185" s="95">
        <v>50</v>
      </c>
      <c r="K185" s="141"/>
    </row>
    <row r="186" spans="2:11" s="1" customFormat="1" ht="15" customHeight="1" x14ac:dyDescent="0.2">
      <c r="B186" s="118"/>
      <c r="C186" s="95" t="s">
        <v>516</v>
      </c>
      <c r="D186" s="95"/>
      <c r="E186" s="95"/>
      <c r="F186" s="116" t="s">
        <v>443</v>
      </c>
      <c r="G186" s="95"/>
      <c r="H186" s="95" t="s">
        <v>517</v>
      </c>
      <c r="I186" s="95" t="s">
        <v>518</v>
      </c>
      <c r="J186" s="95"/>
      <c r="K186" s="141"/>
    </row>
    <row r="187" spans="2:11" s="1" customFormat="1" ht="15" customHeight="1" x14ac:dyDescent="0.2">
      <c r="B187" s="118"/>
      <c r="C187" s="95" t="s">
        <v>519</v>
      </c>
      <c r="D187" s="95"/>
      <c r="E187" s="95"/>
      <c r="F187" s="116" t="s">
        <v>443</v>
      </c>
      <c r="G187" s="95"/>
      <c r="H187" s="95" t="s">
        <v>520</v>
      </c>
      <c r="I187" s="95" t="s">
        <v>518</v>
      </c>
      <c r="J187" s="95"/>
      <c r="K187" s="141"/>
    </row>
    <row r="188" spans="2:11" s="1" customFormat="1" ht="15" customHeight="1" x14ac:dyDescent="0.2">
      <c r="B188" s="118"/>
      <c r="C188" s="95" t="s">
        <v>521</v>
      </c>
      <c r="D188" s="95"/>
      <c r="E188" s="95"/>
      <c r="F188" s="116" t="s">
        <v>443</v>
      </c>
      <c r="G188" s="95"/>
      <c r="H188" s="95" t="s">
        <v>522</v>
      </c>
      <c r="I188" s="95" t="s">
        <v>518</v>
      </c>
      <c r="J188" s="95"/>
      <c r="K188" s="141"/>
    </row>
    <row r="189" spans="2:11" s="1" customFormat="1" ht="15" customHeight="1" x14ac:dyDescent="0.2">
      <c r="B189" s="118"/>
      <c r="C189" s="154" t="s">
        <v>523</v>
      </c>
      <c r="D189" s="95"/>
      <c r="E189" s="95"/>
      <c r="F189" s="116" t="s">
        <v>443</v>
      </c>
      <c r="G189" s="95"/>
      <c r="H189" s="95" t="s">
        <v>524</v>
      </c>
      <c r="I189" s="95" t="s">
        <v>525</v>
      </c>
      <c r="J189" s="155" t="s">
        <v>526</v>
      </c>
      <c r="K189" s="141"/>
    </row>
    <row r="190" spans="2:11" s="9" customFormat="1" ht="15" customHeight="1" x14ac:dyDescent="0.2">
      <c r="B190" s="156"/>
      <c r="C190" s="157" t="s">
        <v>527</v>
      </c>
      <c r="D190" s="158"/>
      <c r="E190" s="158"/>
      <c r="F190" s="159" t="s">
        <v>443</v>
      </c>
      <c r="G190" s="158"/>
      <c r="H190" s="158" t="s">
        <v>528</v>
      </c>
      <c r="I190" s="158" t="s">
        <v>525</v>
      </c>
      <c r="J190" s="160" t="s">
        <v>526</v>
      </c>
      <c r="K190" s="161"/>
    </row>
    <row r="191" spans="2:11" s="1" customFormat="1" ht="15" customHeight="1" x14ac:dyDescent="0.2">
      <c r="B191" s="118"/>
      <c r="C191" s="154" t="s">
        <v>44</v>
      </c>
      <c r="D191" s="95"/>
      <c r="E191" s="95"/>
      <c r="F191" s="116" t="s">
        <v>437</v>
      </c>
      <c r="G191" s="95"/>
      <c r="H191" s="92" t="s">
        <v>529</v>
      </c>
      <c r="I191" s="95" t="s">
        <v>530</v>
      </c>
      <c r="J191" s="95"/>
      <c r="K191" s="141"/>
    </row>
    <row r="192" spans="2:11" s="1" customFormat="1" ht="15" customHeight="1" x14ac:dyDescent="0.2">
      <c r="B192" s="118"/>
      <c r="C192" s="154" t="s">
        <v>531</v>
      </c>
      <c r="D192" s="95"/>
      <c r="E192" s="95"/>
      <c r="F192" s="116" t="s">
        <v>437</v>
      </c>
      <c r="G192" s="95"/>
      <c r="H192" s="95" t="s">
        <v>532</v>
      </c>
      <c r="I192" s="95" t="s">
        <v>472</v>
      </c>
      <c r="J192" s="95"/>
      <c r="K192" s="141"/>
    </row>
    <row r="193" spans="2:11" s="1" customFormat="1" ht="15" customHeight="1" x14ac:dyDescent="0.2">
      <c r="B193" s="118"/>
      <c r="C193" s="154" t="s">
        <v>533</v>
      </c>
      <c r="D193" s="95"/>
      <c r="E193" s="95"/>
      <c r="F193" s="116" t="s">
        <v>437</v>
      </c>
      <c r="G193" s="95"/>
      <c r="H193" s="95" t="s">
        <v>534</v>
      </c>
      <c r="I193" s="95" t="s">
        <v>472</v>
      </c>
      <c r="J193" s="95"/>
      <c r="K193" s="141"/>
    </row>
    <row r="194" spans="2:11" s="1" customFormat="1" ht="15" customHeight="1" x14ac:dyDescent="0.2">
      <c r="B194" s="118"/>
      <c r="C194" s="154" t="s">
        <v>535</v>
      </c>
      <c r="D194" s="95"/>
      <c r="E194" s="95"/>
      <c r="F194" s="116" t="s">
        <v>443</v>
      </c>
      <c r="G194" s="95"/>
      <c r="H194" s="95" t="s">
        <v>536</v>
      </c>
      <c r="I194" s="95" t="s">
        <v>472</v>
      </c>
      <c r="J194" s="95"/>
      <c r="K194" s="141"/>
    </row>
    <row r="195" spans="2:11" s="1" customFormat="1" ht="15" customHeight="1" x14ac:dyDescent="0.2">
      <c r="B195" s="147"/>
      <c r="C195" s="162"/>
      <c r="D195" s="127"/>
      <c r="E195" s="127"/>
      <c r="F195" s="127"/>
      <c r="G195" s="127"/>
      <c r="H195" s="127"/>
      <c r="I195" s="127"/>
      <c r="J195" s="127"/>
      <c r="K195" s="148"/>
    </row>
    <row r="196" spans="2:11" s="1" customFormat="1" ht="18.75" customHeight="1" x14ac:dyDescent="0.2">
      <c r="B196" s="129"/>
      <c r="C196" s="139"/>
      <c r="D196" s="139"/>
      <c r="E196" s="139"/>
      <c r="F196" s="149"/>
      <c r="G196" s="139"/>
      <c r="H196" s="139"/>
      <c r="I196" s="139"/>
      <c r="J196" s="139"/>
      <c r="K196" s="129"/>
    </row>
    <row r="197" spans="2:11" s="1" customFormat="1" ht="18.75" customHeight="1" x14ac:dyDescent="0.2">
      <c r="B197" s="129"/>
      <c r="C197" s="139"/>
      <c r="D197" s="139"/>
      <c r="E197" s="139"/>
      <c r="F197" s="149"/>
      <c r="G197" s="139"/>
      <c r="H197" s="139"/>
      <c r="I197" s="139"/>
      <c r="J197" s="139"/>
      <c r="K197" s="129"/>
    </row>
    <row r="198" spans="2:11" s="1" customFormat="1" ht="18.75" customHeight="1" x14ac:dyDescent="0.2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</row>
    <row r="199" spans="2:11" s="1" customFormat="1" ht="13.5" x14ac:dyDescent="0.2">
      <c r="B199" s="84"/>
      <c r="C199" s="85"/>
      <c r="D199" s="85"/>
      <c r="E199" s="85"/>
      <c r="F199" s="85"/>
      <c r="G199" s="85"/>
      <c r="H199" s="85"/>
      <c r="I199" s="85"/>
      <c r="J199" s="85"/>
      <c r="K199" s="86"/>
    </row>
    <row r="200" spans="2:11" s="1" customFormat="1" ht="21" x14ac:dyDescent="0.2">
      <c r="B200" s="87"/>
      <c r="C200" s="369" t="s">
        <v>537</v>
      </c>
      <c r="D200" s="369"/>
      <c r="E200" s="369"/>
      <c r="F200" s="369"/>
      <c r="G200" s="369"/>
      <c r="H200" s="369"/>
      <c r="I200" s="369"/>
      <c r="J200" s="369"/>
      <c r="K200" s="88"/>
    </row>
    <row r="201" spans="2:11" s="1" customFormat="1" ht="25.5" customHeight="1" x14ac:dyDescent="0.3">
      <c r="B201" s="87"/>
      <c r="C201" s="163" t="s">
        <v>538</v>
      </c>
      <c r="D201" s="163"/>
      <c r="E201" s="163"/>
      <c r="F201" s="163" t="s">
        <v>539</v>
      </c>
      <c r="G201" s="164"/>
      <c r="H201" s="372" t="s">
        <v>540</v>
      </c>
      <c r="I201" s="372"/>
      <c r="J201" s="372"/>
      <c r="K201" s="88"/>
    </row>
    <row r="202" spans="2:11" s="1" customFormat="1" ht="5.25" customHeight="1" x14ac:dyDescent="0.2">
      <c r="B202" s="118"/>
      <c r="C202" s="113"/>
      <c r="D202" s="113"/>
      <c r="E202" s="113"/>
      <c r="F202" s="113"/>
      <c r="G202" s="139"/>
      <c r="H202" s="113"/>
      <c r="I202" s="113"/>
      <c r="J202" s="113"/>
      <c r="K202" s="141"/>
    </row>
    <row r="203" spans="2:11" s="1" customFormat="1" ht="15" customHeight="1" x14ac:dyDescent="0.2">
      <c r="B203" s="118"/>
      <c r="C203" s="95" t="s">
        <v>530</v>
      </c>
      <c r="D203" s="95"/>
      <c r="E203" s="95"/>
      <c r="F203" s="116" t="s">
        <v>45</v>
      </c>
      <c r="G203" s="95"/>
      <c r="H203" s="373" t="s">
        <v>541</v>
      </c>
      <c r="I203" s="373"/>
      <c r="J203" s="373"/>
      <c r="K203" s="141"/>
    </row>
    <row r="204" spans="2:11" s="1" customFormat="1" ht="15" customHeight="1" x14ac:dyDescent="0.2">
      <c r="B204" s="118"/>
      <c r="C204" s="95"/>
      <c r="D204" s="95"/>
      <c r="E204" s="95"/>
      <c r="F204" s="116" t="s">
        <v>46</v>
      </c>
      <c r="G204" s="95"/>
      <c r="H204" s="373" t="s">
        <v>542</v>
      </c>
      <c r="I204" s="373"/>
      <c r="J204" s="373"/>
      <c r="K204" s="141"/>
    </row>
    <row r="205" spans="2:11" s="1" customFormat="1" ht="15" customHeight="1" x14ac:dyDescent="0.2">
      <c r="B205" s="118"/>
      <c r="C205" s="95"/>
      <c r="D205" s="95"/>
      <c r="E205" s="95"/>
      <c r="F205" s="116" t="s">
        <v>49</v>
      </c>
      <c r="G205" s="95"/>
      <c r="H205" s="373" t="s">
        <v>543</v>
      </c>
      <c r="I205" s="373"/>
      <c r="J205" s="373"/>
      <c r="K205" s="141"/>
    </row>
    <row r="206" spans="2:11" s="1" customFormat="1" ht="15" customHeight="1" x14ac:dyDescent="0.2">
      <c r="B206" s="118"/>
      <c r="C206" s="95"/>
      <c r="D206" s="95"/>
      <c r="E206" s="95"/>
      <c r="F206" s="116" t="s">
        <v>47</v>
      </c>
      <c r="G206" s="95"/>
      <c r="H206" s="373" t="s">
        <v>544</v>
      </c>
      <c r="I206" s="373"/>
      <c r="J206" s="373"/>
      <c r="K206" s="141"/>
    </row>
    <row r="207" spans="2:11" s="1" customFormat="1" ht="15" customHeight="1" x14ac:dyDescent="0.2">
      <c r="B207" s="118"/>
      <c r="C207" s="95"/>
      <c r="D207" s="95"/>
      <c r="E207" s="95"/>
      <c r="F207" s="116" t="s">
        <v>48</v>
      </c>
      <c r="G207" s="95"/>
      <c r="H207" s="373" t="s">
        <v>545</v>
      </c>
      <c r="I207" s="373"/>
      <c r="J207" s="373"/>
      <c r="K207" s="141"/>
    </row>
    <row r="208" spans="2:11" s="1" customFormat="1" ht="15" customHeight="1" x14ac:dyDescent="0.2">
      <c r="B208" s="118"/>
      <c r="C208" s="95"/>
      <c r="D208" s="95"/>
      <c r="E208" s="95"/>
      <c r="F208" s="116"/>
      <c r="G208" s="95"/>
      <c r="H208" s="95"/>
      <c r="I208" s="95"/>
      <c r="J208" s="95"/>
      <c r="K208" s="141"/>
    </row>
    <row r="209" spans="2:11" s="1" customFormat="1" ht="15" customHeight="1" x14ac:dyDescent="0.2">
      <c r="B209" s="118"/>
      <c r="C209" s="95" t="s">
        <v>484</v>
      </c>
      <c r="D209" s="95"/>
      <c r="E209" s="95"/>
      <c r="F209" s="116" t="s">
        <v>79</v>
      </c>
      <c r="G209" s="95"/>
      <c r="H209" s="373" t="s">
        <v>546</v>
      </c>
      <c r="I209" s="373"/>
      <c r="J209" s="373"/>
      <c r="K209" s="141"/>
    </row>
    <row r="210" spans="2:11" s="1" customFormat="1" ht="15" customHeight="1" x14ac:dyDescent="0.2">
      <c r="B210" s="118"/>
      <c r="C210" s="95"/>
      <c r="D210" s="95"/>
      <c r="E210" s="95"/>
      <c r="F210" s="116" t="s">
        <v>381</v>
      </c>
      <c r="G210" s="95"/>
      <c r="H210" s="373" t="s">
        <v>382</v>
      </c>
      <c r="I210" s="373"/>
      <c r="J210" s="373"/>
      <c r="K210" s="141"/>
    </row>
    <row r="211" spans="2:11" s="1" customFormat="1" ht="15" customHeight="1" x14ac:dyDescent="0.2">
      <c r="B211" s="118"/>
      <c r="C211" s="95"/>
      <c r="D211" s="95"/>
      <c r="E211" s="95"/>
      <c r="F211" s="116" t="s">
        <v>379</v>
      </c>
      <c r="G211" s="95"/>
      <c r="H211" s="373" t="s">
        <v>547</v>
      </c>
      <c r="I211" s="373"/>
      <c r="J211" s="373"/>
      <c r="K211" s="141"/>
    </row>
    <row r="212" spans="2:11" s="1" customFormat="1" ht="15" customHeight="1" x14ac:dyDescent="0.2">
      <c r="B212" s="165"/>
      <c r="C212" s="95"/>
      <c r="D212" s="95"/>
      <c r="E212" s="95"/>
      <c r="F212" s="116" t="s">
        <v>383</v>
      </c>
      <c r="G212" s="154"/>
      <c r="H212" s="374" t="s">
        <v>384</v>
      </c>
      <c r="I212" s="374"/>
      <c r="J212" s="374"/>
      <c r="K212" s="166"/>
    </row>
    <row r="213" spans="2:11" s="1" customFormat="1" ht="15" customHeight="1" x14ac:dyDescent="0.2">
      <c r="B213" s="165"/>
      <c r="C213" s="95"/>
      <c r="D213" s="95"/>
      <c r="E213" s="95"/>
      <c r="F213" s="116" t="s">
        <v>158</v>
      </c>
      <c r="G213" s="154"/>
      <c r="H213" s="374" t="s">
        <v>548</v>
      </c>
      <c r="I213" s="374"/>
      <c r="J213" s="374"/>
      <c r="K213" s="166"/>
    </row>
    <row r="214" spans="2:11" s="1" customFormat="1" ht="15" customHeight="1" x14ac:dyDescent="0.2">
      <c r="B214" s="165"/>
      <c r="C214" s="95"/>
      <c r="D214" s="95"/>
      <c r="E214" s="95"/>
      <c r="F214" s="116"/>
      <c r="G214" s="154"/>
      <c r="H214" s="145"/>
      <c r="I214" s="145"/>
      <c r="J214" s="145"/>
      <c r="K214" s="166"/>
    </row>
    <row r="215" spans="2:11" s="1" customFormat="1" ht="15" customHeight="1" x14ac:dyDescent="0.2">
      <c r="B215" s="165"/>
      <c r="C215" s="95" t="s">
        <v>508</v>
      </c>
      <c r="D215" s="95"/>
      <c r="E215" s="95"/>
      <c r="F215" s="116">
        <v>1</v>
      </c>
      <c r="G215" s="154"/>
      <c r="H215" s="374" t="s">
        <v>549</v>
      </c>
      <c r="I215" s="374"/>
      <c r="J215" s="374"/>
      <c r="K215" s="166"/>
    </row>
    <row r="216" spans="2:11" s="1" customFormat="1" ht="15" customHeight="1" x14ac:dyDescent="0.2">
      <c r="B216" s="165"/>
      <c r="C216" s="95"/>
      <c r="D216" s="95"/>
      <c r="E216" s="95"/>
      <c r="F216" s="116">
        <v>2</v>
      </c>
      <c r="G216" s="154"/>
      <c r="H216" s="374" t="s">
        <v>550</v>
      </c>
      <c r="I216" s="374"/>
      <c r="J216" s="374"/>
      <c r="K216" s="166"/>
    </row>
    <row r="217" spans="2:11" s="1" customFormat="1" ht="15" customHeight="1" x14ac:dyDescent="0.2">
      <c r="B217" s="165"/>
      <c r="C217" s="95"/>
      <c r="D217" s="95"/>
      <c r="E217" s="95"/>
      <c r="F217" s="116">
        <v>3</v>
      </c>
      <c r="G217" s="154"/>
      <c r="H217" s="374" t="s">
        <v>551</v>
      </c>
      <c r="I217" s="374"/>
      <c r="J217" s="374"/>
      <c r="K217" s="166"/>
    </row>
    <row r="218" spans="2:11" s="1" customFormat="1" ht="15" customHeight="1" x14ac:dyDescent="0.2">
      <c r="B218" s="165"/>
      <c r="C218" s="95"/>
      <c r="D218" s="95"/>
      <c r="E218" s="95"/>
      <c r="F218" s="116">
        <v>4</v>
      </c>
      <c r="G218" s="154"/>
      <c r="H218" s="374" t="s">
        <v>552</v>
      </c>
      <c r="I218" s="374"/>
      <c r="J218" s="374"/>
      <c r="K218" s="166"/>
    </row>
    <row r="219" spans="2:11" s="1" customFormat="1" ht="12.75" customHeight="1" x14ac:dyDescent="0.2">
      <c r="B219" s="167"/>
      <c r="C219" s="168"/>
      <c r="D219" s="168"/>
      <c r="E219" s="168"/>
      <c r="F219" s="168"/>
      <c r="G219" s="168"/>
      <c r="H219" s="168"/>
      <c r="I219" s="168"/>
      <c r="J219" s="168"/>
      <c r="K219" s="16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03 - Typové vybavení</vt:lpstr>
      <vt:lpstr>04 - Atypické vybavení</vt:lpstr>
      <vt:lpstr>06 - Grafické prvky</vt:lpstr>
      <vt:lpstr>07 - Všeobecné konstrukce...</vt:lpstr>
      <vt:lpstr>Pokyny pro vyplnění</vt:lpstr>
      <vt:lpstr>'03 - Typové vybavení'!Názvy_tisku</vt:lpstr>
      <vt:lpstr>'04 - Atypické vybavení'!Názvy_tisku</vt:lpstr>
      <vt:lpstr>'06 - Grafické prvky'!Názvy_tisku</vt:lpstr>
      <vt:lpstr>'07 - Všeobecné konstrukce...'!Názvy_tisku</vt:lpstr>
      <vt:lpstr>'Rekapitulace stavby'!Názvy_tisku</vt:lpstr>
      <vt:lpstr>'03 - Typové vybavení'!Oblast_tisku</vt:lpstr>
      <vt:lpstr>'04 - Atypické vybavení'!Oblast_tisku</vt:lpstr>
      <vt:lpstr>'06 - Grafické prvky'!Oblast_tisku</vt:lpstr>
      <vt:lpstr>'07 - Všeobecné konstrukce...'!Oblast_tisku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NTB\admin</dc:creator>
  <cp:lastModifiedBy>Cvancigerová Renata</cp:lastModifiedBy>
  <dcterms:created xsi:type="dcterms:W3CDTF">2024-03-20T09:33:25Z</dcterms:created>
  <dcterms:modified xsi:type="dcterms:W3CDTF">2025-06-13T05:51:41Z</dcterms:modified>
</cp:coreProperties>
</file>